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7" activeTab="13"/>
  </bookViews>
  <sheets>
    <sheet name="doch" sheetId="1" r:id="rId1"/>
    <sheet name="wyd" sheetId="2" r:id="rId2"/>
    <sheet name="inw wiel" sheetId="3" r:id="rId3"/>
    <sheet name="inw 08" sheetId="4" r:id="rId4"/>
    <sheet name="NDS" sheetId="5" r:id="rId5"/>
    <sheet name="zlec" sheetId="6" r:id="rId6"/>
    <sheet name="przedszkola" sheetId="7" r:id="rId7"/>
    <sheet name="zak bud" sheetId="8" r:id="rId8"/>
    <sheet name="in kul" sheetId="9" r:id="rId9"/>
    <sheet name="non profit" sheetId="10" r:id="rId10"/>
    <sheet name="dot przedm" sheetId="11" r:id="rId11"/>
    <sheet name="GFOŚ" sheetId="12" r:id="rId12"/>
    <sheet name="sołectwa" sheetId="13" r:id="rId13"/>
    <sheet name="sytuacja" sheetId="14" r:id="rId14"/>
    <sheet name="prognoza" sheetId="15" r:id="rId15"/>
  </sheets>
  <definedNames/>
  <calcPr fullCalcOnLoad="1"/>
</workbook>
</file>

<file path=xl/sharedStrings.xml><?xml version="1.0" encoding="utf-8"?>
<sst xmlns="http://schemas.openxmlformats.org/spreadsheetml/2006/main" count="883" uniqueCount="526">
  <si>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</si>
  <si>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</si>
  <si>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</si>
  <si>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</si>
  <si>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</si>
  <si>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</si>
  <si>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</si>
  <si>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</si>
  <si>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</si>
  <si>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</si>
  <si>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</si>
  <si>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</si>
  <si>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</si>
  <si>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</si>
  <si>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</si>
  <si>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</si>
  <si>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</si>
  <si>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</si>
  <si>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</si>
  <si>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</si>
  <si>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</si>
  <si>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</si>
  <si>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</si>
  <si>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</si>
  <si>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</si>
  <si>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</si>
  <si>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</si>
  <si>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</si>
  <si>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</si>
  <si>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</si>
  <si>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</si>
  <si>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</si>
  <si>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</si>
  <si>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</si>
  <si>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</si>
  <si>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</si>
  <si>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</si>
  <si>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</si>
  <si>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</si>
  <si>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</si>
  <si>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</si>
  <si>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</si>
  <si>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</si>
  <si>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</si>
  <si>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</si>
  <si>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</si>
  <si>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</si>
  <si>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</si>
  <si>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</si>
  <si>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</si>
  <si>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</si>
  <si>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</si>
  <si>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</si>
  <si>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</si>
  <si>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</si>
  <si>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</si>
  <si>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</si>
  <si>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</si>
  <si>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</si>
  <si>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</si>
  <si>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</si>
  <si>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</si>
  <si>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</si>
  <si>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</si>
  <si>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</si>
  <si>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</si>
  <si>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Lp.</t>
  </si>
  <si>
    <t>Stan środków obrotowych na początek roku</t>
  </si>
  <si>
    <t>w tym: wpłata do budżetu</t>
  </si>
  <si>
    <t>Stan środków obrotowych na koniec roku</t>
  </si>
  <si>
    <t>środki pochodzące z innych  źr.*</t>
  </si>
  <si>
    <t>Przychody*</t>
  </si>
  <si>
    <t>Planowane wydatki</t>
  </si>
  <si>
    <t>z tego:</t>
  </si>
  <si>
    <t>Dotacje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</si>
  <si>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</si>
  <si>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</si>
  <si>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</si>
  <si>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</si>
  <si>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</si>
  <si>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</si>
  <si>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</si>
  <si>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</si>
  <si>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</si>
  <si>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</si>
  <si>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</si>
  <si>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</si>
  <si>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</si>
  <si>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</si>
  <si>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</si>
  <si>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Źródła sfinansowania deficytu lub rozdysponowanie nadwyżki budżetowej</t>
  </si>
  <si>
    <t>L.p.</t>
  </si>
  <si>
    <t>Przewidywane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</si>
  <si>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</si>
  <si>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</si>
  <si>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</si>
  <si>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</si>
  <si>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</si>
  <si>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</si>
  <si>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</si>
  <si>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</si>
  <si>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</si>
  <si>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</si>
  <si>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>Wydatki
ogółem (6+10)</t>
  </si>
  <si>
    <t>świadczenia społeczne</t>
  </si>
  <si>
    <t>Rachunki dochodów własnych jednostek budżetowych</t>
  </si>
  <si>
    <t>Stan środków obrotowych** na początek roku</t>
  </si>
  <si>
    <t>§265, §266</t>
  </si>
  <si>
    <t>dotacje z budżetu***</t>
  </si>
  <si>
    <t>Stan środków obrotowych** na koniec roku</t>
  </si>
  <si>
    <t>Rozliczenie z budżetem z tytułu wpłat nadwyżek środków za 2006 r.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</si>
  <si>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</si>
  <si>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</si>
  <si>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</si>
  <si>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</si>
  <si>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</si>
  <si>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</si>
  <si>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</si>
  <si>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</si>
  <si>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</si>
  <si>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</si>
  <si>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</si>
  <si>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</si>
  <si>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</si>
  <si>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</si>
  <si>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</si>
  <si>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</si>
  <si>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</si>
  <si>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</si>
  <si>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</si>
  <si>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</si>
  <si>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</si>
  <si>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</si>
  <si>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</si>
  <si>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</si>
  <si>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</si>
  <si>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</si>
  <si>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</si>
  <si>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</si>
  <si>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</si>
  <si>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</si>
  <si>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</si>
  <si>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</si>
  <si>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</si>
  <si>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</si>
  <si>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</si>
  <si>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</si>
  <si>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</si>
  <si>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</si>
  <si>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</si>
  <si>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</si>
  <si>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</si>
  <si>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</si>
  <si>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</si>
  <si>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</si>
  <si>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</si>
  <si>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</si>
  <si>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</si>
  <si>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</si>
  <si>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</si>
  <si>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Urząd Miasta i Gminy Frombork</t>
  </si>
  <si>
    <t>Termomodernizacja budynku Urzędu</t>
  </si>
  <si>
    <t>Rozpowszechnianie i propagowanie kultury fizycznej i sportu wśród dzieci i młodzieży</t>
  </si>
  <si>
    <t>Propagowanie i ochrona dziedzictwa kulturowego</t>
  </si>
  <si>
    <t>10.</t>
  </si>
  <si>
    <t>11.</t>
  </si>
  <si>
    <t>Sołectwo Baranówka</t>
  </si>
  <si>
    <t>Sołectwo Biedkowo</t>
  </si>
  <si>
    <t>Sołectwo Bogdany</t>
  </si>
  <si>
    <t>Sołectwo Drewnowo</t>
  </si>
  <si>
    <t>Sołectwo Jędrychowo</t>
  </si>
  <si>
    <t>Sołectwo Krzywiec</t>
  </si>
  <si>
    <t>Sołectwo Krzyżewo</t>
  </si>
  <si>
    <t>Sołectwo Narusa</t>
  </si>
  <si>
    <t>Sołectwo Nowe Sadłuki</t>
  </si>
  <si>
    <t xml:space="preserve">Sołectwo Ronin </t>
  </si>
  <si>
    <t>Sołectwo Wielkie Wierzno</t>
  </si>
  <si>
    <t>Zakład Wodociągów i Kanalizacji</t>
  </si>
  <si>
    <t>1. Przedszkole</t>
  </si>
  <si>
    <t xml:space="preserve"> §  0690 Wpływy z różnych opłat</t>
  </si>
  <si>
    <t xml:space="preserve"> §  2960 Przelewy redystrybucyjne</t>
  </si>
  <si>
    <t>§  4300 Zakup usług pozostałych</t>
  </si>
  <si>
    <t>§ 6260 Dotacje z funduszy celowych na finansowanie lub dofinansowanie kosztów realizacji inwestycji i zakupów inwestycyjnych jednostki sektora finansów publicznych</t>
  </si>
  <si>
    <t>Modernizacja oświetlenia ulicznego</t>
  </si>
  <si>
    <t>Rezerwa celowa</t>
  </si>
  <si>
    <t>"Wrota Warmii i Mazur -elektroniczna platforma funkcjonowania administracji publcznej oraz świadczenie usług publicznych</t>
  </si>
  <si>
    <t>Remont budynku komunalnego przy ul.Błotnej</t>
  </si>
  <si>
    <t>2. Świetlica szkolna</t>
  </si>
  <si>
    <t>Miejsko-Gminny Ośrodek Kultury we Fromborku</t>
  </si>
  <si>
    <t>Biblioteka Publiczna Miasta i Gminy Frombork</t>
  </si>
  <si>
    <t>Rozdz</t>
  </si>
  <si>
    <t>010</t>
  </si>
  <si>
    <t>01010</t>
  </si>
  <si>
    <t>Dotacje otrzymane z funduszy celowych na finansowanie lub dofinansowanie kosztów realizacji inwestycji i zakupów inwestycyjnych jednostek sektora finansów publicznych</t>
  </si>
  <si>
    <t>01036</t>
  </si>
  <si>
    <t>Restrukturyzacja i modernizacja sektora żywnościowego oraz rozwój obszarów wiejskich</t>
  </si>
  <si>
    <t>Środki na dofinansowanie własnych inwestycji gmin (związków gmin), powiatów (związków powiatów), samorządów województw, pozyskane z innych źródeł</t>
  </si>
  <si>
    <t>Transport i łączność</t>
  </si>
  <si>
    <t>60016</t>
  </si>
  <si>
    <t>Drogi publiczne gminne</t>
  </si>
  <si>
    <t>Turystyka</t>
  </si>
  <si>
    <t>Pozostała działalność</t>
  </si>
  <si>
    <t>0690</t>
  </si>
  <si>
    <t>Wpływy z różnych opłat</t>
  </si>
  <si>
    <t>Gospodarka mieszkaniowa</t>
  </si>
  <si>
    <t>70004</t>
  </si>
  <si>
    <t>Różne jednostki obsługi gospodarki mieszkaniowej</t>
  </si>
  <si>
    <t>0750</t>
  </si>
  <si>
    <t>Dochody z najmu i dzierżawy składników majątkowych Skarbu Państwa lub jednostek samorządu terytorialnego oraz innych umów o podobnym charakterze</t>
  </si>
  <si>
    <t>Gospodarka gruntami i nieruchomościami</t>
  </si>
  <si>
    <t>0470</t>
  </si>
  <si>
    <t>Wpływy z opłat za zarząd, użytkowanie, użytkowanie wieczyste nieruchomości</t>
  </si>
  <si>
    <t>0760</t>
  </si>
  <si>
    <t>0870</t>
  </si>
  <si>
    <t xml:space="preserve">Wpływy ze sprzedaży </t>
  </si>
  <si>
    <t>0920</t>
  </si>
  <si>
    <t>Pozostałe odsetki</t>
  </si>
  <si>
    <t>70095</t>
  </si>
  <si>
    <t>0830</t>
  </si>
  <si>
    <t>Wpływy z usług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</si>
  <si>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</si>
  <si>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</si>
  <si>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</si>
  <si>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</si>
  <si>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</si>
  <si>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</si>
  <si>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</si>
  <si>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Urzedy wojewódzkie</t>
  </si>
  <si>
    <t>2010</t>
  </si>
  <si>
    <t>Dotacje celowe otrzymane z budżetu państwa na realizację zadań bieżących z zakresu administracji rządowej oraz innych zadań zleconych gminie ustawami</t>
  </si>
  <si>
    <t>75023</t>
  </si>
  <si>
    <t>Urzedy gmin (miast i miast na prawach powiatu</t>
  </si>
  <si>
    <t>0570</t>
  </si>
  <si>
    <t>Grzywny, mandaty i inne kary pieniężne od ludności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</si>
  <si>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</si>
  <si>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</si>
  <si>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</si>
  <si>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</si>
  <si>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</si>
  <si>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</si>
  <si>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Dotacje celowe otrzymane z budżetu pańsywa na realizację zadań bieżących z zakresu administracji rządowej oraz innych zadań zleconych gminie ustawami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</si>
  <si>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</si>
  <si>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</si>
  <si>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</si>
  <si>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</si>
  <si>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</si>
  <si>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 posiadających osobowości prawnej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</si>
  <si>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</si>
  <si>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</si>
  <si>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</si>
  <si>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</si>
  <si>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</si>
  <si>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</si>
  <si>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</si>
  <si>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czynnosci cywilnoprawnych oraz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</si>
  <si>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</si>
  <si>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</si>
  <si>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</si>
  <si>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</si>
  <si>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</si>
  <si>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</si>
  <si>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</si>
  <si>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</si>
  <si>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0460</t>
  </si>
  <si>
    <t>Wpływy z opłaty ekspoatacyjnej</t>
  </si>
  <si>
    <t>0500</t>
  </si>
  <si>
    <t>Podatek od czynności cywilnoprawnych</t>
  </si>
  <si>
    <t>75616</t>
  </si>
  <si>
    <t>Wpływy z podatku rolnego, podatku leśnego, podatku od czynnosci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</si>
  <si>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</si>
  <si>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</si>
  <si>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</si>
  <si>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</si>
  <si>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</si>
  <si>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</si>
  <si>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0440</t>
  </si>
  <si>
    <t>Wpływy z opłaty miejscowej</t>
  </si>
  <si>
    <t>75618</t>
  </si>
  <si>
    <t>Wpływy z innych opłat stanowiących dochody jst.na podstawie ustaw</t>
  </si>
  <si>
    <t>0410</t>
  </si>
  <si>
    <t>Wpływy z opłaty skarbowej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</si>
  <si>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</si>
  <si>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</si>
  <si>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</si>
  <si>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</si>
  <si>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</si>
  <si>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</si>
  <si>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</si>
  <si>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</si>
  <si>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samorzadu terytorialnego</t>
  </si>
  <si>
    <t>2920</t>
  </si>
  <si>
    <t>Subwencje ogólne z budżetu państwa</t>
  </si>
  <si>
    <t>75807</t>
  </si>
  <si>
    <t>Część rekompensująca subwencji ogólnej dla gmin</t>
  </si>
  <si>
    <t>75831</t>
  </si>
  <si>
    <t>Część równoważąca subwencji ogólnej dla gmin</t>
  </si>
  <si>
    <t>Subwencje ogólna z budżetu państwa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</si>
  <si>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</si>
  <si>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</si>
  <si>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</si>
  <si>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</si>
  <si>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</si>
  <si>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</t>
  </si>
  <si>
    <t>80104</t>
  </si>
  <si>
    <t>Przedszkola</t>
  </si>
  <si>
    <t>80195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</si>
  <si>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</si>
  <si>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</si>
  <si>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</si>
  <si>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</si>
  <si>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</si>
  <si>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</si>
  <si>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85195</t>
  </si>
  <si>
    <t>852</t>
  </si>
  <si>
    <t>Pomoc społeczna</t>
  </si>
  <si>
    <t>85212</t>
  </si>
  <si>
    <t>Świadczenia rodzinne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</si>
  <si>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</si>
  <si>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</si>
  <si>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</si>
  <si>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ubezpieczenia zdrowotne opłacane za ooby pobierające niektóre świadczenia z pomocy społecznej oraz niektóre świadczenia rodzinne</t>
  </si>
  <si>
    <t>85214</t>
  </si>
  <si>
    <t>Zasiłki i pomoc w naturze oraz skłądki na ubezpieczenia społeczne i zdrowotne</t>
  </si>
  <si>
    <t>85219</t>
  </si>
  <si>
    <t>Ośrodki pomocy społecznej</t>
  </si>
  <si>
    <t xml:space="preserve">Dotacje celowe otrzymane z budżetu państwa na realizację własnych zadań bieżących gmin 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</si>
  <si>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</si>
  <si>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</si>
  <si>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</si>
  <si>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</si>
  <si>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</si>
  <si>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</si>
  <si>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</si>
  <si>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Dochody ogółem:</t>
  </si>
  <si>
    <t>1. Dotacje celowe</t>
  </si>
  <si>
    <t xml:space="preserve"> - na zadania własne</t>
  </si>
  <si>
    <t xml:space="preserve"> - na zadania zlecone</t>
  </si>
  <si>
    <t xml:space="preserve"> - na umowy i porozumienia</t>
  </si>
  <si>
    <t>2. Pozostałe dotacje</t>
  </si>
  <si>
    <t>3. Środki pozyskane z innych źródeł</t>
  </si>
  <si>
    <t>Wynagrodzenia</t>
  </si>
  <si>
    <t>Pochodne od wynagrodzeń</t>
  </si>
  <si>
    <t>Wydatki na obsługę długu</t>
  </si>
  <si>
    <t>01030</t>
  </si>
  <si>
    <t>01095</t>
  </si>
  <si>
    <t>600</t>
  </si>
  <si>
    <t>630</t>
  </si>
  <si>
    <t>63001</t>
  </si>
  <si>
    <t>Ośrodki informacji turystycznej</t>
  </si>
  <si>
    <t>63095</t>
  </si>
  <si>
    <t>700</t>
  </si>
  <si>
    <t>70005</t>
  </si>
  <si>
    <t>71004</t>
  </si>
  <si>
    <t>Plany zagospodarowania przestrzennego</t>
  </si>
  <si>
    <t>71014</t>
  </si>
  <si>
    <t>Opracowania geodezyjne i kartograficzne</t>
  </si>
  <si>
    <t>75022</t>
  </si>
  <si>
    <t>Rady gmin</t>
  </si>
  <si>
    <t>Urzedy gmin</t>
  </si>
  <si>
    <t>75075</t>
  </si>
  <si>
    <t>Promocja jednostek samorządu terytorial.</t>
  </si>
  <si>
    <t>75095</t>
  </si>
  <si>
    <t>75412</t>
  </si>
  <si>
    <t>Ochotnicze straże pożarne</t>
  </si>
  <si>
    <t>Dochody od osób fizycznych, od os. prawnych i od innych jednostek nieposiadających osobowości prawnej oraz wydatki związane z ich poborem</t>
  </si>
  <si>
    <t>75647</t>
  </si>
  <si>
    <t>Pobór podatków, opłat i nieopodatkowanych należności budżetowych</t>
  </si>
  <si>
    <t>757</t>
  </si>
  <si>
    <t>Obsługa długu publicznego</t>
  </si>
  <si>
    <t>75702</t>
  </si>
  <si>
    <t>Obsługa papierów wartościowych, kredytów i pożyczek j.s.t.</t>
  </si>
  <si>
    <t>75818</t>
  </si>
  <si>
    <t>Rezerwy ogólne i celowe</t>
  </si>
  <si>
    <t xml:space="preserve">Przedszkola </t>
  </si>
  <si>
    <t>80110</t>
  </si>
  <si>
    <t>Gimnazja</t>
  </si>
  <si>
    <t>80113</t>
  </si>
  <si>
    <t>Dowożenie uczniów do szkół</t>
  </si>
  <si>
    <t>80146</t>
  </si>
  <si>
    <t>Dokształcanie i doskonalenie zawodowe nauczycieli</t>
  </si>
  <si>
    <t>Opieka społeczna</t>
  </si>
  <si>
    <t>85202</t>
  </si>
  <si>
    <t>Domy pomocy społecznej</t>
  </si>
  <si>
    <t>Składki na ubezpieczenia zdrowotne opłacane za osoby pobierające niektóre świadczenia z pomocy społecznej oraz niektóre świadczenia rodzinne</t>
  </si>
  <si>
    <t>Zasiłki i pomoc w naturze oraz składki na ubezpieczenia społeczne i zdrowotne</t>
  </si>
  <si>
    <t>85215</t>
  </si>
  <si>
    <t>Dodatki mieszkaniowe</t>
  </si>
  <si>
    <t>853</t>
  </si>
  <si>
    <t>Pozostałe działania w zakresie polityki społecznej</t>
  </si>
  <si>
    <t>85395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</si>
  <si>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</si>
  <si>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</si>
  <si>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</si>
  <si>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</si>
  <si>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</si>
  <si>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</si>
  <si>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</si>
  <si>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</si>
  <si>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</si>
  <si>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</si>
  <si>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</si>
  <si>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</si>
  <si>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</si>
  <si>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</si>
  <si>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</si>
  <si>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</si>
  <si>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</si>
  <si>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</si>
  <si>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</si>
  <si>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</si>
  <si>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</si>
  <si>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</si>
  <si>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</si>
  <si>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</si>
  <si>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</si>
  <si>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</si>
  <si>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</si>
  <si>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Rolnictwo i łowiectwo</t>
  </si>
  <si>
    <t>Infrastruktura wodociągowa i sanitacyjna wsi</t>
  </si>
  <si>
    <t>Wpływy z tytułu przekształcenia prawa użytkowania wieczystego przysługującego osobom fizycznym w prawo własności</t>
  </si>
  <si>
    <t>Izby rolnicze</t>
  </si>
  <si>
    <t>W odniesienu do rachunku dochodów własnych jednostek budżetowych:</t>
  </si>
  <si>
    <t>* dochody</t>
  </si>
  <si>
    <t>** stan środków pieniężnych</t>
  </si>
  <si>
    <t>*** źródła dochodów wskazanych przez Radę Miejską Gminy Frombork</t>
  </si>
  <si>
    <r>
      <t xml:space="preserve">Klasyfikacja </t>
    </r>
    <r>
      <rPr>
        <b/>
        <sz val="11"/>
        <rFont val="Arial"/>
        <family val="0"/>
      </rPr>
      <t>§</t>
    </r>
  </si>
  <si>
    <t xml:space="preserve">Załącznik Nr 5 do Uchwały </t>
  </si>
  <si>
    <t xml:space="preserve">Załącznik Nr 6 do Uchwały </t>
  </si>
  <si>
    <t>Ekologia i ochrona zwierząt oraz ochrona dziedzictwa przyrodniczego</t>
  </si>
  <si>
    <t>0770</t>
  </si>
  <si>
    <t>75108</t>
  </si>
  <si>
    <t>Plan 2008 r.</t>
  </si>
  <si>
    <t>4. Pozostałe dochody</t>
  </si>
  <si>
    <t>85153</t>
  </si>
  <si>
    <t>6298</t>
  </si>
  <si>
    <t>Wpłaty z tytułu odpłatnego nabycia prawa własności oraz prawa użytkowania wieczystego nieruchomości</t>
  </si>
  <si>
    <t>0490</t>
  </si>
  <si>
    <t>Wpływy z innych lokalnych opłat pobieranych przez jednostki samorządu terytorialnego na podstawie odrebnych ustaw</t>
  </si>
  <si>
    <t>Wybory do Sejmu i Senatu</t>
  </si>
  <si>
    <t>85412</t>
  </si>
  <si>
    <t>Kolonie i obozy oraz inne formy wypoczynku dzieci i młodzieży szkolnej, a także szkolenia młodzieży</t>
  </si>
  <si>
    <t>2020</t>
  </si>
  <si>
    <t>Dotacje celowe otrzymane z budżetu państwa na zadania bieżące realizowane przez gminę na podstawie porozumień z organami administracji rządowej</t>
  </si>
  <si>
    <t>z tego</t>
  </si>
  <si>
    <t>majatkowe</t>
  </si>
  <si>
    <t>Dz</t>
  </si>
  <si>
    <t xml:space="preserve">bieżące </t>
  </si>
  <si>
    <t>Plan  dochodów  budżetu gminy na  2008  rok</t>
  </si>
  <si>
    <t>Załącznik nr 1 do Uchwały</t>
  </si>
  <si>
    <t>75495</t>
  </si>
  <si>
    <t>Zwalczanie narkomanii</t>
  </si>
  <si>
    <t>Plan 2008</t>
  </si>
  <si>
    <t>Wydatki z tytułu poręczeń i gwarancji</t>
  </si>
  <si>
    <t>Wydatki majatkowe</t>
  </si>
  <si>
    <t>O G Ó Ł E M    W Y D A T K I</t>
  </si>
  <si>
    <t>Załącznik nr 2 do Uchwały</t>
  </si>
  <si>
    <t>Wydatki budżetu gminy na 2008 rok</t>
  </si>
  <si>
    <t>Załącznik nr 3 do Uchwały</t>
  </si>
  <si>
    <t>Limity wydatków na wieloletnie programy inwestycyjne w latach 2008 - 2010</t>
  </si>
  <si>
    <t>2010 r.</t>
  </si>
  <si>
    <t>Budowa Stacji Uzdatniania Wody</t>
  </si>
  <si>
    <t>Przebudowa Kanalizacji Deszczowej ul.Elbląska, Kopernika, Braniewska, Mickiewicza, Szkolna, Ogrodowa</t>
  </si>
  <si>
    <t>Rewitalizacja Miasta - renowacja rynku oraz zagospodarowanie skweru miejskiego</t>
  </si>
  <si>
    <t>Budowa Portu Żeglarskiego*</t>
  </si>
  <si>
    <t>* lata 2011-2013 - 6 589 442 zł</t>
  </si>
  <si>
    <t>Wydatki inwestycyjne w roku budżetowym 2008</t>
  </si>
  <si>
    <t>C. 14 000</t>
  </si>
  <si>
    <t>Budowa wodociągu wiejskiego Baranówka - Jędrychowo</t>
  </si>
  <si>
    <t>Remont drogi gminnej z Drewnowa do drogi powiatowej</t>
  </si>
  <si>
    <t>Zakup samochodu pożarniczego dla OSP Jędrychowo</t>
  </si>
  <si>
    <t>Operat uzdrowiskowy dla ujęcia wód geotermalnych we Fromborku</t>
  </si>
  <si>
    <t>Segregacja odpadów (zakup pojemników do segregacji)</t>
  </si>
  <si>
    <t>Kompostowanie posegregowanych odpadów na terenie miasta i gminy</t>
  </si>
  <si>
    <t>Załącznik nr 3a do Uchwały</t>
  </si>
  <si>
    <t>Zakład Wodociagów i Kanalizacji we Fromborku</t>
  </si>
  <si>
    <t>A. Dotacje i środki z budżetu państwa (np. od wojewody,MEN,UKFiS,…)</t>
  </si>
  <si>
    <t>B. Środki i dotacje otrzymane od innych jst oraz innych jednostek zaliczanych do sektora finansów publicznych</t>
  </si>
  <si>
    <t>C. Inne źródła</t>
  </si>
  <si>
    <t xml:space="preserve">Budowa kanalizacji sanitarnej Narusa - Frombork </t>
  </si>
  <si>
    <t>Załącznik nr 4 do Uchwały</t>
  </si>
  <si>
    <t>w 2008 r. - przychody i rozchody budżetu</t>
  </si>
  <si>
    <t>Dochody i wydatki związane z realizacją zadań z zakresu administracji rządowej i innych zadań zleconych odrębnymi ustawami w 2008 r.</t>
  </si>
  <si>
    <t xml:space="preserve"> oraz dochodów i wydatków rachunków dochodów własnych na 2008 r.</t>
  </si>
  <si>
    <t>inwestycje § 6210</t>
  </si>
  <si>
    <t>Dotacje podmiotowe w 2008 r.</t>
  </si>
  <si>
    <t>Dotacje celowe na zadania własne gminy realizowane przez podmioty należące
i nienależące do sektora finansów publicznych w 2008 r.</t>
  </si>
  <si>
    <t xml:space="preserve">Estetyzacja terenów zielonych </t>
  </si>
  <si>
    <t>Wydatki jednostek pomocniczych w 2008 r.</t>
  </si>
  <si>
    <t>Prognoza kwoty długu gminy na rok 2008 i lata następne</t>
  </si>
  <si>
    <t>31.12.2007 r.</t>
  </si>
  <si>
    <t>Plan na 2008 r.</t>
  </si>
  <si>
    <t>Nazwa jednostki
 otrzymującej dotację</t>
  </si>
  <si>
    <t>Zakres</t>
  </si>
  <si>
    <t>Ogółem kwota dotacji</t>
  </si>
  <si>
    <t>Zakład Wodociągów</t>
  </si>
  <si>
    <t>Budowa stacji uzdatniania</t>
  </si>
  <si>
    <t>i Kanalizacji we</t>
  </si>
  <si>
    <t>wody wraz z modernizacją</t>
  </si>
  <si>
    <t>Fromborku</t>
  </si>
  <si>
    <t>istniejącego ujęcia</t>
  </si>
  <si>
    <t>Dotacje przedmiotowe w 2008 r.</t>
  </si>
  <si>
    <t>Dochody i wydatki związane z realizacją zadań realizowanych na podstawie porozumień (umów) między jednostkami samorządu terytorialnego w 2008 r.</t>
  </si>
  <si>
    <t>dotacje</t>
  </si>
  <si>
    <t>Bezpieczeństwo publiczne</t>
  </si>
  <si>
    <t>Pomoc rodzinom w trudnej sytuacji życiowej oraz wyrównywanie szans tych rodzin</t>
  </si>
  <si>
    <t xml:space="preserve">Załącznik Nr 10 do Uchwały </t>
  </si>
  <si>
    <t xml:space="preserve">                                    Załącznik Nr 12 do Uchwały</t>
  </si>
  <si>
    <t xml:space="preserve">                                                                                         Załącznik Nr 11 do Uchwały</t>
  </si>
  <si>
    <t xml:space="preserve">Załącznik Nr 7 do Uchwały </t>
  </si>
  <si>
    <t xml:space="preserve">                                                                Załącznik Nr 8 do Uchwały </t>
  </si>
  <si>
    <t xml:space="preserve">                                    Załącznik Nr 9 do Uchwały</t>
  </si>
  <si>
    <t>Załącznik Nr 13 do Uchwały</t>
  </si>
  <si>
    <t xml:space="preserve">Załącznik Nr 14 do Uchwały </t>
  </si>
  <si>
    <t>Budowa wodociągu wiejskiego Wielkie Wierzno - Wielkie Wierzno Kolonia</t>
  </si>
  <si>
    <t xml:space="preserve">Plan przychodów i wydatków zakładów budżetowych </t>
  </si>
  <si>
    <t>Nr XIII/88/07 z dnia 19.12.2007 r.</t>
  </si>
  <si>
    <t xml:space="preserve">                                                                Nr XIII/88/07 z dnia 19.12.2007 r.</t>
  </si>
  <si>
    <t xml:space="preserve">                                    Nr XIII/88/07 z dnia 19.12.2007 r.</t>
  </si>
  <si>
    <t xml:space="preserve">                                                                                         Nr XIII/88/07 z dnia 19.12.2007 r.</t>
  </si>
  <si>
    <t>Rady Miejskiej Gminy Frombork</t>
  </si>
  <si>
    <t xml:space="preserve">                                    Rady Miejskiej Gminy Frombork</t>
  </si>
  <si>
    <t xml:space="preserve">                                                                                         Rady Miejskiej Gminy Frombork</t>
  </si>
  <si>
    <t xml:space="preserve">                                                                Rady Miejskiej Gminy Frombork</t>
  </si>
  <si>
    <t>rok budżetowy 2008 (7+8+9+10)</t>
  </si>
  <si>
    <t>Rewitalizacja miasta - modernizacja Placu Górników, modernizacja towarzyszących ciągów pieszych oraz Kanału Kopernika</t>
  </si>
  <si>
    <t>rok budżetowy 2008  (6+7+8+9)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</si>
</sst>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26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"/>
      <family val="0"/>
    </font>
    <font>
      <b/>
      <sz val="14"/>
      <name val="Bookman Old Style"/>
      <family val="1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14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5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3" fontId="0" fillId="0" borderId="7" xfId="0" applyNumberForma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3" fontId="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0" fillId="0" borderId="11" xfId="0" applyNumberFormat="1" applyBorder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0" fillId="0" borderId="1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top"/>
    </xf>
    <xf numFmtId="3" fontId="20" fillId="0" borderId="17" xfId="0" applyNumberFormat="1" applyFont="1" applyBorder="1" applyAlignment="1">
      <alignment horizontal="right" vertical="center"/>
    </xf>
    <xf numFmtId="3" fontId="20" fillId="0" borderId="16" xfId="0" applyNumberFormat="1" applyFont="1" applyFill="1" applyBorder="1" applyAlignment="1">
      <alignment horizontal="right" vertical="center"/>
    </xf>
    <xf numFmtId="3" fontId="20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3" fontId="20" fillId="0" borderId="19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vertical="top"/>
    </xf>
    <xf numFmtId="0" fontId="20" fillId="0" borderId="21" xfId="0" applyFont="1" applyBorder="1" applyAlignment="1">
      <alignment vertical="top"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 vertical="center"/>
    </xf>
    <xf numFmtId="3" fontId="20" fillId="0" borderId="24" xfId="0" applyNumberFormat="1" applyFont="1" applyFill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vertical="top" wrapText="1"/>
    </xf>
    <xf numFmtId="3" fontId="21" fillId="0" borderId="28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49" fontId="20" fillId="0" borderId="16" xfId="0" applyNumberFormat="1" applyFont="1" applyBorder="1" applyAlignment="1">
      <alignment horizontal="left" vertical="top"/>
    </xf>
    <xf numFmtId="0" fontId="20" fillId="0" borderId="30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/>
    </xf>
    <xf numFmtId="0" fontId="20" fillId="0" borderId="31" xfId="0" applyFont="1" applyBorder="1" applyAlignment="1">
      <alignment horizontal="center" vertical="top"/>
    </xf>
    <xf numFmtId="3" fontId="20" fillId="0" borderId="30" xfId="0" applyNumberFormat="1" applyFont="1" applyBorder="1" applyAlignment="1">
      <alignment horizontal="right" vertical="center"/>
    </xf>
    <xf numFmtId="49" fontId="20" fillId="0" borderId="30" xfId="0" applyNumberFormat="1" applyFont="1" applyBorder="1" applyAlignment="1">
      <alignment horizontal="center" vertical="top"/>
    </xf>
    <xf numFmtId="49" fontId="20" fillId="0" borderId="16" xfId="0" applyNumberFormat="1" applyFont="1" applyBorder="1" applyAlignment="1">
      <alignment horizontal="center" vertical="top"/>
    </xf>
    <xf numFmtId="3" fontId="20" fillId="0" borderId="30" xfId="0" applyNumberFormat="1" applyFont="1" applyBorder="1" applyAlignment="1">
      <alignment horizontal="right" vertical="center" wrapText="1"/>
    </xf>
    <xf numFmtId="3" fontId="20" fillId="0" borderId="24" xfId="0" applyNumberFormat="1" applyFont="1" applyBorder="1" applyAlignment="1">
      <alignment horizontal="right" vertical="center" wrapText="1"/>
    </xf>
    <xf numFmtId="49" fontId="20" fillId="0" borderId="18" xfId="0" applyNumberFormat="1" applyFont="1" applyBorder="1" applyAlignment="1">
      <alignment horizontal="left" vertical="top"/>
    </xf>
    <xf numFmtId="49" fontId="20" fillId="0" borderId="18" xfId="0" applyNumberFormat="1" applyFont="1" applyBorder="1" applyAlignment="1">
      <alignment horizontal="center" vertical="top"/>
    </xf>
    <xf numFmtId="0" fontId="21" fillId="0" borderId="30" xfId="0" applyFont="1" applyBorder="1" applyAlignment="1">
      <alignment vertical="top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0" fontId="20" fillId="0" borderId="32" xfId="0" applyFont="1" applyBorder="1" applyAlignment="1">
      <alignment vertical="top"/>
    </xf>
    <xf numFmtId="3" fontId="21" fillId="0" borderId="16" xfId="0" applyNumberFormat="1" applyFont="1" applyBorder="1" applyAlignment="1">
      <alignment horizontal="right" vertical="center"/>
    </xf>
    <xf numFmtId="3" fontId="21" fillId="0" borderId="24" xfId="0" applyNumberFormat="1" applyFont="1" applyBorder="1" applyAlignment="1">
      <alignment horizontal="right" vertical="center"/>
    </xf>
    <xf numFmtId="49" fontId="21" fillId="0" borderId="33" xfId="0" applyNumberFormat="1" applyFont="1" applyBorder="1" applyAlignment="1">
      <alignment horizontal="center" vertical="top"/>
    </xf>
    <xf numFmtId="49" fontId="21" fillId="0" borderId="34" xfId="0" applyNumberFormat="1" applyFont="1" applyBorder="1" applyAlignment="1">
      <alignment horizontal="center" vertical="top"/>
    </xf>
    <xf numFmtId="49" fontId="21" fillId="0" borderId="18" xfId="0" applyNumberFormat="1" applyFont="1" applyBorder="1" applyAlignment="1">
      <alignment horizontal="center" vertical="top"/>
    </xf>
    <xf numFmtId="49" fontId="20" fillId="0" borderId="35" xfId="0" applyNumberFormat="1" applyFont="1" applyBorder="1" applyAlignment="1">
      <alignment horizontal="center" vertical="top"/>
    </xf>
    <xf numFmtId="49" fontId="20" fillId="0" borderId="30" xfId="0" applyNumberFormat="1" applyFont="1" applyBorder="1" applyAlignment="1">
      <alignment horizontal="left" vertical="top"/>
    </xf>
    <xf numFmtId="49" fontId="20" fillId="0" borderId="36" xfId="0" applyNumberFormat="1" applyFont="1" applyBorder="1" applyAlignment="1">
      <alignment horizontal="center" vertical="top"/>
    </xf>
    <xf numFmtId="49" fontId="20" fillId="0" borderId="34" xfId="0" applyNumberFormat="1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center" vertical="top"/>
    </xf>
    <xf numFmtId="49" fontId="20" fillId="0" borderId="37" xfId="0" applyNumberFormat="1" applyFont="1" applyBorder="1" applyAlignment="1">
      <alignment horizontal="center" vertical="top"/>
    </xf>
    <xf numFmtId="49" fontId="20" fillId="0" borderId="38" xfId="0" applyNumberFormat="1" applyFont="1" applyBorder="1" applyAlignment="1">
      <alignment horizontal="center" vertical="top"/>
    </xf>
    <xf numFmtId="49" fontId="21" fillId="0" borderId="33" xfId="0" applyNumberFormat="1" applyFont="1" applyBorder="1" applyAlignment="1">
      <alignment horizontal="left" vertical="top"/>
    </xf>
    <xf numFmtId="49" fontId="20" fillId="0" borderId="39" xfId="0" applyNumberFormat="1" applyFont="1" applyBorder="1" applyAlignment="1">
      <alignment horizontal="center" vertical="top"/>
    </xf>
    <xf numFmtId="49" fontId="20" fillId="0" borderId="31" xfId="0" applyNumberFormat="1" applyFont="1" applyBorder="1" applyAlignment="1">
      <alignment horizontal="center" vertical="top"/>
    </xf>
    <xf numFmtId="49" fontId="20" fillId="0" borderId="20" xfId="0" applyNumberFormat="1" applyFont="1" applyBorder="1" applyAlignment="1">
      <alignment horizontal="center" vertical="top"/>
    </xf>
    <xf numFmtId="49" fontId="20" fillId="0" borderId="17" xfId="0" applyNumberFormat="1" applyFont="1" applyBorder="1" applyAlignment="1">
      <alignment horizontal="center" vertical="top"/>
    </xf>
    <xf numFmtId="49" fontId="20" fillId="0" borderId="34" xfId="0" applyNumberFormat="1" applyFont="1" applyBorder="1" applyAlignment="1">
      <alignment horizontal="center" vertical="top"/>
    </xf>
    <xf numFmtId="0" fontId="20" fillId="0" borderId="34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49" fontId="21" fillId="0" borderId="40" xfId="0" applyNumberFormat="1" applyFont="1" applyBorder="1" applyAlignment="1">
      <alignment horizontal="center" vertical="top"/>
    </xf>
    <xf numFmtId="49" fontId="21" fillId="0" borderId="41" xfId="0" applyNumberFormat="1" applyFont="1" applyBorder="1" applyAlignment="1">
      <alignment horizontal="center" vertical="top"/>
    </xf>
    <xf numFmtId="49" fontId="20" fillId="0" borderId="42" xfId="0" applyNumberFormat="1" applyFont="1" applyBorder="1" applyAlignment="1">
      <alignment horizontal="center" vertical="top"/>
    </xf>
    <xf numFmtId="0" fontId="20" fillId="0" borderId="43" xfId="0" applyFont="1" applyBorder="1" applyAlignment="1">
      <alignment vertical="top" wrapText="1"/>
    </xf>
    <xf numFmtId="0" fontId="21" fillId="0" borderId="43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49" fontId="20" fillId="0" borderId="44" xfId="0" applyNumberFormat="1" applyFont="1" applyBorder="1" applyAlignment="1">
      <alignment horizontal="center" vertical="top"/>
    </xf>
    <xf numFmtId="49" fontId="20" fillId="0" borderId="45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vertical="top" wrapText="1"/>
    </xf>
    <xf numFmtId="0" fontId="20" fillId="0" borderId="37" xfId="0" applyFont="1" applyBorder="1" applyAlignment="1">
      <alignment vertical="top" wrapText="1"/>
    </xf>
    <xf numFmtId="3" fontId="20" fillId="0" borderId="37" xfId="0" applyNumberFormat="1" applyFont="1" applyBorder="1" applyAlignment="1">
      <alignment horizontal="right" vertical="center"/>
    </xf>
    <xf numFmtId="3" fontId="20" fillId="0" borderId="46" xfId="0" applyNumberFormat="1" applyFont="1" applyBorder="1" applyAlignment="1">
      <alignment horizontal="right" vertical="center"/>
    </xf>
    <xf numFmtId="3" fontId="21" fillId="0" borderId="16" xfId="0" applyNumberFormat="1" applyFont="1" applyBorder="1" applyAlignment="1">
      <alignment horizontal="right" vertical="center" wrapText="1"/>
    </xf>
    <xf numFmtId="3" fontId="20" fillId="0" borderId="16" xfId="0" applyNumberFormat="1" applyFont="1" applyBorder="1" applyAlignment="1">
      <alignment horizontal="right" vertical="center" wrapText="1"/>
    </xf>
    <xf numFmtId="49" fontId="20" fillId="0" borderId="19" xfId="0" applyNumberFormat="1" applyFont="1" applyBorder="1" applyAlignment="1">
      <alignment horizontal="center" vertical="top"/>
    </xf>
    <xf numFmtId="0" fontId="20" fillId="0" borderId="19" xfId="0" applyFont="1" applyBorder="1" applyAlignment="1">
      <alignment vertical="top" wrapText="1"/>
    </xf>
    <xf numFmtId="3" fontId="20" fillId="0" borderId="19" xfId="0" applyNumberFormat="1" applyFont="1" applyBorder="1" applyAlignment="1">
      <alignment horizontal="right" vertical="center"/>
    </xf>
    <xf numFmtId="3" fontId="20" fillId="0" borderId="47" xfId="0" applyNumberFormat="1" applyFont="1" applyBorder="1" applyAlignment="1">
      <alignment horizontal="right" vertical="center"/>
    </xf>
    <xf numFmtId="49" fontId="20" fillId="0" borderId="48" xfId="0" applyNumberFormat="1" applyFont="1" applyBorder="1" applyAlignment="1">
      <alignment vertical="top"/>
    </xf>
    <xf numFmtId="49" fontId="20" fillId="0" borderId="49" xfId="0" applyNumberFormat="1" applyFont="1" applyBorder="1" applyAlignment="1">
      <alignment vertical="top"/>
    </xf>
    <xf numFmtId="0" fontId="21" fillId="0" borderId="50" xfId="0" applyFont="1" applyBorder="1" applyAlignment="1">
      <alignment vertical="top"/>
    </xf>
    <xf numFmtId="3" fontId="21" fillId="0" borderId="51" xfId="0" applyNumberFormat="1" applyFont="1" applyBorder="1" applyAlignment="1">
      <alignment horizontal="right" vertical="center"/>
    </xf>
    <xf numFmtId="3" fontId="21" fillId="0" borderId="52" xfId="0" applyNumberFormat="1" applyFont="1" applyBorder="1" applyAlignment="1">
      <alignment horizontal="right" vertical="center"/>
    </xf>
    <xf numFmtId="49" fontId="23" fillId="0" borderId="3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7" xfId="0" applyFont="1" applyBorder="1" applyAlignment="1">
      <alignment vertical="top" wrapText="1"/>
    </xf>
    <xf numFmtId="3" fontId="22" fillId="0" borderId="43" xfId="0" applyNumberFormat="1" applyFont="1" applyBorder="1" applyAlignment="1">
      <alignment horizontal="right" vertical="center" wrapText="1"/>
    </xf>
    <xf numFmtId="49" fontId="23" fillId="0" borderId="16" xfId="0" applyNumberFormat="1" applyFont="1" applyBorder="1" applyAlignment="1">
      <alignment horizontal="left" vertical="top"/>
    </xf>
    <xf numFmtId="0" fontId="23" fillId="0" borderId="16" xfId="0" applyFont="1" applyBorder="1" applyAlignment="1">
      <alignment vertical="top" wrapText="1"/>
    </xf>
    <xf numFmtId="3" fontId="23" fillId="0" borderId="30" xfId="0" applyNumberFormat="1" applyFont="1" applyBorder="1" applyAlignment="1">
      <alignment horizontal="right" vertical="center" wrapText="1"/>
    </xf>
    <xf numFmtId="0" fontId="22" fillId="0" borderId="16" xfId="0" applyFont="1" applyBorder="1" applyAlignment="1">
      <alignment vertical="top" wrapText="1"/>
    </xf>
    <xf numFmtId="3" fontId="22" fillId="0" borderId="30" xfId="0" applyNumberFormat="1" applyFont="1" applyBorder="1" applyAlignment="1">
      <alignment horizontal="right" vertical="center" wrapText="1"/>
    </xf>
    <xf numFmtId="49" fontId="23" fillId="0" borderId="37" xfId="0" applyNumberFormat="1" applyFont="1" applyBorder="1" applyAlignment="1">
      <alignment horizontal="left" vertical="top"/>
    </xf>
    <xf numFmtId="3" fontId="23" fillId="0" borderId="0" xfId="0" applyNumberFormat="1" applyFont="1" applyAlignment="1">
      <alignment/>
    </xf>
    <xf numFmtId="3" fontId="22" fillId="0" borderId="53" xfId="0" applyNumberFormat="1" applyFont="1" applyBorder="1" applyAlignment="1">
      <alignment horizontal="right" vertical="center" wrapText="1"/>
    </xf>
    <xf numFmtId="3" fontId="22" fillId="0" borderId="54" xfId="0" applyNumberFormat="1" applyFont="1" applyBorder="1" applyAlignment="1">
      <alignment horizontal="right" vertical="center" wrapText="1"/>
    </xf>
    <xf numFmtId="3" fontId="22" fillId="0" borderId="55" xfId="0" applyNumberFormat="1" applyFont="1" applyBorder="1" applyAlignment="1">
      <alignment horizontal="right"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61" xfId="0" applyNumberFormat="1" applyFont="1" applyBorder="1" applyAlignment="1">
      <alignment horizontal="right" vertical="center"/>
    </xf>
    <xf numFmtId="3" fontId="22" fillId="2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vertical="center" wrapText="1"/>
    </xf>
    <xf numFmtId="3" fontId="0" fillId="0" borderId="63" xfId="0" applyNumberFormat="1" applyBorder="1" applyAlignment="1">
      <alignment vertical="center"/>
    </xf>
    <xf numFmtId="3" fontId="0" fillId="0" borderId="63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0" fontId="0" fillId="0" borderId="8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64" xfId="0" applyNumberFormat="1" applyBorder="1" applyAlignment="1">
      <alignment vertical="center"/>
    </xf>
    <xf numFmtId="3" fontId="1" fillId="0" borderId="65" xfId="0" applyNumberFormat="1" applyFont="1" applyBorder="1" applyAlignment="1">
      <alignment vertical="center"/>
    </xf>
    <xf numFmtId="10" fontId="0" fillId="0" borderId="48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66" xfId="0" applyFont="1" applyBorder="1" applyAlignment="1">
      <alignment/>
    </xf>
    <xf numFmtId="3" fontId="0" fillId="0" borderId="66" xfId="0" applyNumberFormat="1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3" fontId="20" fillId="0" borderId="67" xfId="0" applyNumberFormat="1" applyFont="1" applyBorder="1" applyAlignment="1">
      <alignment horizontal="right" vertical="center"/>
    </xf>
    <xf numFmtId="3" fontId="20" fillId="0" borderId="68" xfId="0" applyNumberFormat="1" applyFont="1" applyBorder="1" applyAlignment="1">
      <alignment horizontal="right" vertical="center"/>
    </xf>
    <xf numFmtId="3" fontId="21" fillId="2" borderId="69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top"/>
    </xf>
    <xf numFmtId="49" fontId="20" fillId="0" borderId="71" xfId="0" applyNumberFormat="1" applyFont="1" applyBorder="1" applyAlignment="1">
      <alignment horizontal="center" vertical="top"/>
    </xf>
    <xf numFmtId="0" fontId="20" fillId="0" borderId="71" xfId="0" applyFont="1" applyBorder="1" applyAlignment="1">
      <alignment vertical="top" wrapText="1"/>
    </xf>
    <xf numFmtId="49" fontId="20" fillId="0" borderId="72" xfId="0" applyNumberFormat="1" applyFont="1" applyBorder="1" applyAlignment="1">
      <alignment horizontal="center" vertical="top"/>
    </xf>
    <xf numFmtId="49" fontId="21" fillId="0" borderId="41" xfId="0" applyNumberFormat="1" applyFont="1" applyBorder="1" applyAlignment="1">
      <alignment horizontal="left" vertical="top"/>
    </xf>
    <xf numFmtId="49" fontId="21" fillId="0" borderId="32" xfId="0" applyNumberFormat="1" applyFont="1" applyBorder="1" applyAlignment="1">
      <alignment horizontal="center" vertical="top"/>
    </xf>
    <xf numFmtId="49" fontId="21" fillId="0" borderId="45" xfId="0" applyNumberFormat="1" applyFont="1" applyBorder="1" applyAlignment="1">
      <alignment horizontal="center" vertical="top"/>
    </xf>
    <xf numFmtId="49" fontId="20" fillId="0" borderId="73" xfId="0" applyNumberFormat="1" applyFont="1" applyBorder="1" applyAlignment="1">
      <alignment horizontal="center" vertical="top"/>
    </xf>
    <xf numFmtId="0" fontId="20" fillId="0" borderId="74" xfId="0" applyFont="1" applyBorder="1" applyAlignment="1">
      <alignment vertical="top" wrapText="1"/>
    </xf>
    <xf numFmtId="49" fontId="20" fillId="0" borderId="75" xfId="0" applyNumberFormat="1" applyFont="1" applyBorder="1" applyAlignment="1">
      <alignment horizontal="center" vertical="top"/>
    </xf>
    <xf numFmtId="0" fontId="22" fillId="3" borderId="62" xfId="0" applyFont="1" applyFill="1" applyBorder="1" applyAlignment="1">
      <alignment horizontal="center" vertical="center"/>
    </xf>
    <xf numFmtId="0" fontId="22" fillId="3" borderId="76" xfId="0" applyFont="1" applyFill="1" applyBorder="1" applyAlignment="1">
      <alignment horizontal="center" vertical="center"/>
    </xf>
    <xf numFmtId="0" fontId="22" fillId="3" borderId="77" xfId="0" applyFont="1" applyFill="1" applyBorder="1" applyAlignment="1">
      <alignment horizontal="center" vertical="center" wrapText="1"/>
    </xf>
    <xf numFmtId="0" fontId="22" fillId="3" borderId="78" xfId="0" applyFont="1" applyFill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left" vertical="top"/>
    </xf>
    <xf numFmtId="49" fontId="22" fillId="0" borderId="17" xfId="0" applyNumberFormat="1" applyFont="1" applyBorder="1" applyAlignment="1">
      <alignment horizontal="left" vertical="top"/>
    </xf>
    <xf numFmtId="49" fontId="23" fillId="0" borderId="3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49" fontId="22" fillId="0" borderId="16" xfId="0" applyNumberFormat="1" applyFont="1" applyBorder="1" applyAlignment="1">
      <alignment horizontal="left" vertical="top"/>
    </xf>
    <xf numFmtId="3" fontId="21" fillId="2" borderId="79" xfId="0" applyNumberFormat="1" applyFont="1" applyFill="1" applyBorder="1" applyAlignment="1">
      <alignment horizontal="center" vertical="center" wrapText="1"/>
    </xf>
    <xf numFmtId="3" fontId="21" fillId="2" borderId="78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top"/>
    </xf>
    <xf numFmtId="49" fontId="20" fillId="0" borderId="42" xfId="0" applyNumberFormat="1" applyFont="1" applyBorder="1" applyAlignment="1">
      <alignment horizontal="center" vertical="top"/>
    </xf>
    <xf numFmtId="49" fontId="20" fillId="0" borderId="45" xfId="0" applyNumberFormat="1" applyFont="1" applyBorder="1" applyAlignment="1">
      <alignment horizontal="center" vertical="top"/>
    </xf>
    <xf numFmtId="0" fontId="20" fillId="0" borderId="18" xfId="0" applyFont="1" applyBorder="1" applyAlignment="1">
      <alignment horizontal="left" vertical="top"/>
    </xf>
    <xf numFmtId="0" fontId="0" fillId="0" borderId="36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49" fontId="20" fillId="0" borderId="37" xfId="0" applyNumberFormat="1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49" fontId="20" fillId="0" borderId="16" xfId="0" applyNumberFormat="1" applyFont="1" applyBorder="1" applyAlignment="1">
      <alignment horizontal="left" vertical="top"/>
    </xf>
    <xf numFmtId="49" fontId="21" fillId="0" borderId="82" xfId="0" applyNumberFormat="1" applyFont="1" applyBorder="1" applyAlignment="1">
      <alignment horizontal="left" vertical="top"/>
    </xf>
    <xf numFmtId="49" fontId="21" fillId="0" borderId="28" xfId="0" applyNumberFormat="1" applyFont="1" applyBorder="1" applyAlignment="1">
      <alignment horizontal="left" vertical="top"/>
    </xf>
    <xf numFmtId="0" fontId="20" fillId="0" borderId="16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33" xfId="0" applyFont="1" applyBorder="1" applyAlignment="1">
      <alignment horizontal="center" vertical="top"/>
    </xf>
    <xf numFmtId="0" fontId="20" fillId="0" borderId="16" xfId="0" applyFont="1" applyBorder="1" applyAlignment="1">
      <alignment horizontal="left" vertical="top"/>
    </xf>
    <xf numFmtId="49" fontId="20" fillId="0" borderId="39" xfId="0" applyNumberFormat="1" applyFont="1" applyBorder="1" applyAlignment="1">
      <alignment horizontal="center" vertical="top"/>
    </xf>
    <xf numFmtId="49" fontId="20" fillId="0" borderId="20" xfId="0" applyNumberFormat="1" applyFont="1" applyBorder="1" applyAlignment="1">
      <alignment horizontal="center" vertical="top"/>
    </xf>
    <xf numFmtId="3" fontId="21" fillId="2" borderId="83" xfId="0" applyNumberFormat="1" applyFont="1" applyFill="1" applyBorder="1" applyAlignment="1">
      <alignment horizontal="center" vertical="center" wrapText="1"/>
    </xf>
    <xf numFmtId="0" fontId="21" fillId="2" borderId="84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49" fontId="20" fillId="0" borderId="33" xfId="0" applyNumberFormat="1" applyFont="1" applyBorder="1" applyAlignment="1">
      <alignment horizontal="center" vertical="top"/>
    </xf>
    <xf numFmtId="49" fontId="20" fillId="0" borderId="16" xfId="0" applyNumberFormat="1" applyFont="1" applyBorder="1" applyAlignment="1">
      <alignment horizontal="center" vertical="top"/>
    </xf>
    <xf numFmtId="0" fontId="21" fillId="2" borderId="85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/>
    </xf>
    <xf numFmtId="49" fontId="20" fillId="0" borderId="18" xfId="0" applyNumberFormat="1" applyFont="1" applyBorder="1" applyAlignment="1">
      <alignment horizontal="left" vertical="top"/>
    </xf>
    <xf numFmtId="49" fontId="21" fillId="0" borderId="21" xfId="0" applyNumberFormat="1" applyFont="1" applyBorder="1" applyAlignment="1">
      <alignment horizontal="center" vertical="top"/>
    </xf>
    <xf numFmtId="0" fontId="21" fillId="2" borderId="86" xfId="0" applyFont="1" applyFill="1" applyBorder="1" applyAlignment="1">
      <alignment horizontal="center" vertical="center"/>
    </xf>
    <xf numFmtId="0" fontId="21" fillId="2" borderId="76" xfId="0" applyFont="1" applyFill="1" applyBorder="1" applyAlignment="1">
      <alignment horizontal="center" vertical="center"/>
    </xf>
    <xf numFmtId="0" fontId="21" fillId="2" borderId="86" xfId="0" applyFont="1" applyFill="1" applyBorder="1" applyAlignment="1">
      <alignment horizontal="center" vertical="center" wrapText="1"/>
    </xf>
    <xf numFmtId="0" fontId="21" fillId="2" borderId="76" xfId="0" applyFont="1" applyFill="1" applyBorder="1" applyAlignment="1">
      <alignment horizontal="center" vertical="center" wrapText="1"/>
    </xf>
    <xf numFmtId="0" fontId="21" fillId="2" borderId="87" xfId="0" applyFont="1" applyFill="1" applyBorder="1" applyAlignment="1">
      <alignment horizontal="center" vertical="center"/>
    </xf>
    <xf numFmtId="0" fontId="21" fillId="2" borderId="8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/>
    </xf>
    <xf numFmtId="49" fontId="23" fillId="0" borderId="37" xfId="0" applyNumberFormat="1" applyFont="1" applyBorder="1" applyAlignment="1">
      <alignment horizontal="left" vertical="top"/>
    </xf>
    <xf numFmtId="49" fontId="23" fillId="0" borderId="38" xfId="0" applyNumberFormat="1" applyFont="1" applyBorder="1" applyAlignment="1">
      <alignment horizontal="left" vertical="top"/>
    </xf>
    <xf numFmtId="0" fontId="23" fillId="0" borderId="38" xfId="0" applyFont="1" applyBorder="1" applyAlignment="1">
      <alignment horizontal="left" vertical="top"/>
    </xf>
    <xf numFmtId="0" fontId="22" fillId="3" borderId="89" xfId="0" applyFont="1" applyFill="1" applyBorder="1" applyAlignment="1">
      <alignment horizontal="center" vertical="center" wrapText="1"/>
    </xf>
    <xf numFmtId="0" fontId="22" fillId="3" borderId="90" xfId="0" applyFont="1" applyFill="1" applyBorder="1" applyAlignment="1">
      <alignment horizontal="center" vertical="center" wrapText="1"/>
    </xf>
    <xf numFmtId="0" fontId="22" fillId="2" borderId="91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center" vertical="center" wrapText="1"/>
    </xf>
    <xf numFmtId="0" fontId="22" fillId="2" borderId="92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horizontal="center" vertical="center" wrapText="1"/>
    </xf>
    <xf numFmtId="0" fontId="22" fillId="2" borderId="9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70" xfId="0" applyFont="1" applyFill="1" applyBorder="1" applyAlignment="1">
      <alignment horizontal="center" vertical="center" wrapText="1"/>
    </xf>
    <xf numFmtId="0" fontId="22" fillId="2" borderId="94" xfId="0" applyFont="1" applyFill="1" applyBorder="1" applyAlignment="1">
      <alignment horizontal="center" vertical="center" wrapText="1"/>
    </xf>
    <xf numFmtId="0" fontId="22" fillId="2" borderId="95" xfId="0" applyFont="1" applyFill="1" applyBorder="1" applyAlignment="1">
      <alignment horizontal="center" vertical="center" wrapText="1"/>
    </xf>
    <xf numFmtId="0" fontId="22" fillId="2" borderId="96" xfId="0" applyFont="1" applyFill="1" applyBorder="1" applyAlignment="1">
      <alignment horizontal="center" vertical="center" wrapText="1"/>
    </xf>
    <xf numFmtId="0" fontId="22" fillId="2" borderId="9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 wrapText="1"/>
    </xf>
    <xf numFmtId="0" fontId="5" fillId="2" borderId="101" xfId="0" applyFont="1" applyFill="1" applyBorder="1" applyAlignment="1">
      <alignment horizontal="center" vertical="center" wrapText="1"/>
    </xf>
    <xf numFmtId="0" fontId="5" fillId="2" borderId="10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9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0"/>
  <sheetViews>
    <sheetView workbookViewId="0" topLeftCell="C1">
      <selection activeCell="F4" sqref="F4"/>
    </sheetView>
  </sheetViews>
  <sheetFormatPr defaultColWidth="9.00390625" defaultRowHeight="12.75"/>
  <cols>
    <col min="1" max="1" width="5.125" style="139" customWidth="1"/>
    <col min="2" max="2" width="6.75390625" style="139" customWidth="1"/>
    <col min="3" max="3" width="5.875" style="139" customWidth="1"/>
    <col min="4" max="4" width="54.125" style="139" customWidth="1"/>
    <col min="5" max="5" width="13.75390625" style="140" customWidth="1"/>
    <col min="6" max="6" width="13.75390625" style="139" customWidth="1"/>
    <col min="7" max="7" width="13.75390625" style="132" customWidth="1"/>
    <col min="8" max="16384" width="9.125" style="132" customWidth="1"/>
  </cols>
  <sheetData>
    <row r="2" spans="5:7" ht="15">
      <c r="E2" s="142"/>
      <c r="F2" s="142" t="s">
        <v>448</v>
      </c>
      <c r="G2" s="143"/>
    </row>
    <row r="3" spans="5:7" ht="15">
      <c r="E3" s="142"/>
      <c r="F3" s="142" t="s">
        <v>519</v>
      </c>
      <c r="G3" s="143"/>
    </row>
    <row r="4" spans="5:7" ht="15">
      <c r="E4" s="142"/>
      <c r="F4" s="142" t="s">
        <v>515</v>
      </c>
      <c r="G4" s="143"/>
    </row>
    <row r="6" spans="1:7" ht="18">
      <c r="A6" s="343" t="s">
        <v>447</v>
      </c>
      <c r="B6" s="343"/>
      <c r="C6" s="343"/>
      <c r="D6" s="343"/>
      <c r="E6" s="343"/>
      <c r="F6" s="343"/>
      <c r="G6" s="344"/>
    </row>
    <row r="7" spans="1:7" ht="16.5" thickBot="1">
      <c r="A7" s="133"/>
      <c r="B7" s="133"/>
      <c r="C7" s="133"/>
      <c r="D7" s="133"/>
      <c r="G7" s="141" t="s">
        <v>46</v>
      </c>
    </row>
    <row r="8" spans="1:7" ht="15.75" customHeight="1" thickBot="1">
      <c r="A8" s="333" t="s">
        <v>445</v>
      </c>
      <c r="B8" s="339" t="s">
        <v>190</v>
      </c>
      <c r="C8" s="341" t="s">
        <v>4</v>
      </c>
      <c r="D8" s="337" t="s">
        <v>5</v>
      </c>
      <c r="E8" s="305" t="s">
        <v>431</v>
      </c>
      <c r="F8" s="327" t="s">
        <v>443</v>
      </c>
      <c r="G8" s="328"/>
    </row>
    <row r="9" spans="1:7" ht="15.75" customHeight="1" thickBot="1">
      <c r="A9" s="334"/>
      <c r="B9" s="340"/>
      <c r="C9" s="342"/>
      <c r="D9" s="338"/>
      <c r="E9" s="306"/>
      <c r="F9" s="283" t="s">
        <v>446</v>
      </c>
      <c r="G9" s="284" t="s">
        <v>444</v>
      </c>
    </row>
    <row r="10" spans="1:7" ht="15" customHeight="1">
      <c r="A10" s="318" t="s">
        <v>191</v>
      </c>
      <c r="B10" s="319"/>
      <c r="C10" s="319"/>
      <c r="D10" s="162" t="s">
        <v>417</v>
      </c>
      <c r="E10" s="163">
        <f>E11+E14+E16</f>
        <v>1017000</v>
      </c>
      <c r="F10" s="163">
        <f>F11+F14+F16</f>
        <v>0</v>
      </c>
      <c r="G10" s="164">
        <f>G11+G14+G16</f>
        <v>1017000</v>
      </c>
    </row>
    <row r="11" spans="1:7" ht="15" customHeight="1">
      <c r="A11" s="323"/>
      <c r="B11" s="317" t="s">
        <v>192</v>
      </c>
      <c r="C11" s="317"/>
      <c r="D11" s="166" t="s">
        <v>418</v>
      </c>
      <c r="E11" s="167">
        <f>E12+E13</f>
        <v>942000</v>
      </c>
      <c r="F11" s="167">
        <f>F12+F13</f>
        <v>0</v>
      </c>
      <c r="G11" s="168">
        <f>G12+G13</f>
        <v>942000</v>
      </c>
    </row>
    <row r="12" spans="1:7" s="134" customFormat="1" ht="51" customHeight="1">
      <c r="A12" s="323"/>
      <c r="B12" s="320"/>
      <c r="C12" s="169">
        <v>6260</v>
      </c>
      <c r="D12" s="166" t="s">
        <v>193</v>
      </c>
      <c r="E12" s="167">
        <v>14000</v>
      </c>
      <c r="F12" s="170">
        <v>0</v>
      </c>
      <c r="G12" s="281">
        <v>14000</v>
      </c>
    </row>
    <row r="13" spans="1:7" s="134" customFormat="1" ht="51.75" customHeight="1">
      <c r="A13" s="323"/>
      <c r="B13" s="320"/>
      <c r="C13" s="169">
        <v>6298</v>
      </c>
      <c r="D13" s="166" t="s">
        <v>196</v>
      </c>
      <c r="E13" s="167">
        <v>928000</v>
      </c>
      <c r="F13" s="170">
        <v>0</v>
      </c>
      <c r="G13" s="281">
        <v>928000</v>
      </c>
    </row>
    <row r="14" spans="1:7" ht="30.75" customHeight="1">
      <c r="A14" s="323"/>
      <c r="B14" s="317" t="s">
        <v>194</v>
      </c>
      <c r="C14" s="317"/>
      <c r="D14" s="166" t="s">
        <v>195</v>
      </c>
      <c r="E14" s="167">
        <f>E15</f>
        <v>0</v>
      </c>
      <c r="F14" s="167">
        <f>F15</f>
        <v>0</v>
      </c>
      <c r="G14" s="168">
        <f>G15</f>
        <v>0</v>
      </c>
    </row>
    <row r="15" spans="1:7" ht="47.25" customHeight="1">
      <c r="A15" s="323"/>
      <c r="B15" s="171"/>
      <c r="C15" s="172" t="s">
        <v>434</v>
      </c>
      <c r="D15" s="166" t="s">
        <v>196</v>
      </c>
      <c r="E15" s="167">
        <v>0</v>
      </c>
      <c r="F15" s="170">
        <v>0</v>
      </c>
      <c r="G15" s="281">
        <v>0</v>
      </c>
    </row>
    <row r="16" spans="1:7" ht="15.75" customHeight="1">
      <c r="A16" s="323"/>
      <c r="B16" s="317" t="s">
        <v>344</v>
      </c>
      <c r="C16" s="317"/>
      <c r="D16" s="166" t="s">
        <v>201</v>
      </c>
      <c r="E16" s="173">
        <f>E17+E18</f>
        <v>75000</v>
      </c>
      <c r="F16" s="173">
        <f>F17+F18</f>
        <v>0</v>
      </c>
      <c r="G16" s="174">
        <f>G17+G18</f>
        <v>75000</v>
      </c>
    </row>
    <row r="17" spans="1:7" ht="33">
      <c r="A17" s="323"/>
      <c r="B17" s="317"/>
      <c r="C17" s="175" t="s">
        <v>429</v>
      </c>
      <c r="D17" s="166" t="s">
        <v>435</v>
      </c>
      <c r="E17" s="173">
        <v>75000</v>
      </c>
      <c r="F17" s="170">
        <v>0</v>
      </c>
      <c r="G17" s="281">
        <v>75000</v>
      </c>
    </row>
    <row r="18" spans="1:7" ht="48" customHeight="1">
      <c r="A18" s="323"/>
      <c r="B18" s="317"/>
      <c r="C18" s="176" t="s">
        <v>228</v>
      </c>
      <c r="D18" s="166" t="s">
        <v>229</v>
      </c>
      <c r="E18" s="167">
        <v>0</v>
      </c>
      <c r="F18" s="170">
        <v>0</v>
      </c>
      <c r="G18" s="281">
        <v>0</v>
      </c>
    </row>
    <row r="19" spans="1:7" ht="15" customHeight="1">
      <c r="A19" s="329">
        <v>600</v>
      </c>
      <c r="B19" s="330"/>
      <c r="C19" s="330"/>
      <c r="D19" s="177" t="s">
        <v>197</v>
      </c>
      <c r="E19" s="178">
        <f aca="true" t="shared" si="0" ref="E19:G20">E20</f>
        <v>340000</v>
      </c>
      <c r="F19" s="178">
        <f t="shared" si="0"/>
        <v>0</v>
      </c>
      <c r="G19" s="179">
        <f t="shared" si="0"/>
        <v>340000</v>
      </c>
    </row>
    <row r="20" spans="1:7" ht="15" customHeight="1">
      <c r="A20" s="321"/>
      <c r="B20" s="310">
        <v>60016</v>
      </c>
      <c r="C20" s="310"/>
      <c r="D20" s="166" t="s">
        <v>199</v>
      </c>
      <c r="E20" s="173">
        <f t="shared" si="0"/>
        <v>340000</v>
      </c>
      <c r="F20" s="173">
        <f t="shared" si="0"/>
        <v>0</v>
      </c>
      <c r="G20" s="174">
        <f t="shared" si="0"/>
        <v>340000</v>
      </c>
    </row>
    <row r="21" spans="1:7" ht="46.5" customHeight="1">
      <c r="A21" s="321"/>
      <c r="B21" s="180"/>
      <c r="C21" s="172" t="s">
        <v>434</v>
      </c>
      <c r="D21" s="166" t="s">
        <v>196</v>
      </c>
      <c r="E21" s="167">
        <v>340000</v>
      </c>
      <c r="F21" s="170">
        <v>0</v>
      </c>
      <c r="G21" s="281">
        <v>340000</v>
      </c>
    </row>
    <row r="22" spans="1:7" ht="16.5">
      <c r="A22" s="329">
        <v>630</v>
      </c>
      <c r="B22" s="330"/>
      <c r="C22" s="330"/>
      <c r="D22" s="177" t="s">
        <v>200</v>
      </c>
      <c r="E22" s="181">
        <f>E23</f>
        <v>21762</v>
      </c>
      <c r="F22" s="181">
        <f>F23</f>
        <v>15262</v>
      </c>
      <c r="G22" s="182">
        <f>G23</f>
        <v>6500</v>
      </c>
    </row>
    <row r="23" spans="1:7" ht="16.5">
      <c r="A23" s="323"/>
      <c r="B23" s="324">
        <v>63095</v>
      </c>
      <c r="C23" s="324"/>
      <c r="D23" s="166" t="s">
        <v>201</v>
      </c>
      <c r="E23" s="167">
        <f>E24+E25</f>
        <v>21762</v>
      </c>
      <c r="F23" s="167">
        <f>F24+F25</f>
        <v>15262</v>
      </c>
      <c r="G23" s="168">
        <f>G24+G25</f>
        <v>6500</v>
      </c>
    </row>
    <row r="24" spans="1:7" ht="16.5">
      <c r="A24" s="323"/>
      <c r="B24" s="320"/>
      <c r="C24" s="176" t="s">
        <v>202</v>
      </c>
      <c r="D24" s="166" t="s">
        <v>203</v>
      </c>
      <c r="E24" s="167">
        <v>15262</v>
      </c>
      <c r="F24" s="170">
        <v>15262</v>
      </c>
      <c r="G24" s="281">
        <v>0</v>
      </c>
    </row>
    <row r="25" spans="1:7" ht="48" customHeight="1">
      <c r="A25" s="323"/>
      <c r="B25" s="320"/>
      <c r="C25" s="176" t="s">
        <v>434</v>
      </c>
      <c r="D25" s="166" t="s">
        <v>196</v>
      </c>
      <c r="E25" s="167">
        <v>6500</v>
      </c>
      <c r="F25" s="170">
        <v>0</v>
      </c>
      <c r="G25" s="281">
        <v>6500</v>
      </c>
    </row>
    <row r="26" spans="1:7" ht="15" customHeight="1">
      <c r="A26" s="183">
        <v>700</v>
      </c>
      <c r="B26" s="184"/>
      <c r="C26" s="185"/>
      <c r="D26" s="177" t="s">
        <v>204</v>
      </c>
      <c r="E26" s="181">
        <f>E27+E29+E37</f>
        <v>1435300</v>
      </c>
      <c r="F26" s="181">
        <f>F27+F29+F37</f>
        <v>596932</v>
      </c>
      <c r="G26" s="182">
        <f>G27+G29+G37</f>
        <v>838368</v>
      </c>
    </row>
    <row r="27" spans="1:7" ht="16.5">
      <c r="A27" s="186"/>
      <c r="B27" s="187" t="s">
        <v>205</v>
      </c>
      <c r="C27" s="176"/>
      <c r="D27" s="166" t="s">
        <v>206</v>
      </c>
      <c r="E27" s="167">
        <f>E28</f>
        <v>194049</v>
      </c>
      <c r="F27" s="167">
        <f>F28</f>
        <v>194049</v>
      </c>
      <c r="G27" s="168">
        <f>G28</f>
        <v>0</v>
      </c>
    </row>
    <row r="28" spans="1:7" ht="48" customHeight="1">
      <c r="A28" s="186"/>
      <c r="B28" s="172"/>
      <c r="C28" s="172" t="s">
        <v>207</v>
      </c>
      <c r="D28" s="166" t="s">
        <v>208</v>
      </c>
      <c r="E28" s="167">
        <v>194049</v>
      </c>
      <c r="F28" s="170">
        <v>194049</v>
      </c>
      <c r="G28" s="281">
        <v>0</v>
      </c>
    </row>
    <row r="29" spans="1:7" ht="16.5">
      <c r="A29" s="188"/>
      <c r="B29" s="189">
        <v>70005</v>
      </c>
      <c r="C29" s="176"/>
      <c r="D29" s="166" t="s">
        <v>209</v>
      </c>
      <c r="E29" s="167">
        <f>SUM(E30:E36)</f>
        <v>1195501</v>
      </c>
      <c r="F29" s="167">
        <f>SUM(F30:F36)</f>
        <v>357133</v>
      </c>
      <c r="G29" s="168">
        <f>SUM(G30:G36)</f>
        <v>838368</v>
      </c>
    </row>
    <row r="30" spans="1:7" ht="33">
      <c r="A30" s="188"/>
      <c r="B30" s="190"/>
      <c r="C30" s="172" t="s">
        <v>210</v>
      </c>
      <c r="D30" s="166" t="s">
        <v>211</v>
      </c>
      <c r="E30" s="167">
        <v>25870</v>
      </c>
      <c r="F30" s="170">
        <v>25870</v>
      </c>
      <c r="G30" s="281">
        <v>0</v>
      </c>
    </row>
    <row r="31" spans="1:7" ht="32.25" customHeight="1">
      <c r="A31" s="188"/>
      <c r="B31" s="190"/>
      <c r="C31" s="172" t="s">
        <v>436</v>
      </c>
      <c r="D31" s="166" t="s">
        <v>437</v>
      </c>
      <c r="E31" s="167">
        <v>158633</v>
      </c>
      <c r="F31" s="170">
        <v>158633</v>
      </c>
      <c r="G31" s="281">
        <v>0</v>
      </c>
    </row>
    <row r="32" spans="1:7" ht="48" customHeight="1">
      <c r="A32" s="188"/>
      <c r="B32" s="190"/>
      <c r="C32" s="172" t="s">
        <v>207</v>
      </c>
      <c r="D32" s="166" t="s">
        <v>208</v>
      </c>
      <c r="E32" s="167">
        <v>158951</v>
      </c>
      <c r="F32" s="170">
        <v>158951</v>
      </c>
      <c r="G32" s="281">
        <v>0</v>
      </c>
    </row>
    <row r="33" spans="1:7" ht="33">
      <c r="A33" s="188"/>
      <c r="B33" s="190"/>
      <c r="C33" s="172" t="s">
        <v>212</v>
      </c>
      <c r="D33" s="166" t="s">
        <v>419</v>
      </c>
      <c r="E33" s="167">
        <v>11600</v>
      </c>
      <c r="F33" s="170">
        <v>0</v>
      </c>
      <c r="G33" s="281">
        <v>11600</v>
      </c>
    </row>
    <row r="34" spans="1:7" ht="33">
      <c r="A34" s="188"/>
      <c r="B34" s="190"/>
      <c r="C34" s="172" t="s">
        <v>429</v>
      </c>
      <c r="D34" s="166" t="s">
        <v>435</v>
      </c>
      <c r="E34" s="167">
        <v>825368</v>
      </c>
      <c r="F34" s="170">
        <v>0</v>
      </c>
      <c r="G34" s="281">
        <v>825368</v>
      </c>
    </row>
    <row r="35" spans="1:7" ht="16.5">
      <c r="A35" s="188"/>
      <c r="B35" s="190"/>
      <c r="C35" s="172" t="s">
        <v>213</v>
      </c>
      <c r="D35" s="166" t="s">
        <v>214</v>
      </c>
      <c r="E35" s="167">
        <v>1400</v>
      </c>
      <c r="F35" s="170">
        <v>0</v>
      </c>
      <c r="G35" s="281">
        <v>1400</v>
      </c>
    </row>
    <row r="36" spans="1:7" ht="16.5">
      <c r="A36" s="188"/>
      <c r="B36" s="190"/>
      <c r="C36" s="191" t="s">
        <v>215</v>
      </c>
      <c r="D36" s="166" t="s">
        <v>216</v>
      </c>
      <c r="E36" s="167">
        <v>13679</v>
      </c>
      <c r="F36" s="170">
        <v>13679</v>
      </c>
      <c r="G36" s="281">
        <v>0</v>
      </c>
    </row>
    <row r="37" spans="1:7" ht="16.5">
      <c r="A37" s="188"/>
      <c r="B37" s="171" t="s">
        <v>217</v>
      </c>
      <c r="C37" s="176"/>
      <c r="D37" s="166" t="s">
        <v>201</v>
      </c>
      <c r="E37" s="167">
        <f>E38</f>
        <v>45750</v>
      </c>
      <c r="F37" s="167">
        <f>F38</f>
        <v>45750</v>
      </c>
      <c r="G37" s="168">
        <f>G38</f>
        <v>0</v>
      </c>
    </row>
    <row r="38" spans="1:7" ht="16.5">
      <c r="A38" s="188"/>
      <c r="B38" s="190"/>
      <c r="C38" s="192" t="s">
        <v>218</v>
      </c>
      <c r="D38" s="166" t="s">
        <v>219</v>
      </c>
      <c r="E38" s="167">
        <v>45750</v>
      </c>
      <c r="F38" s="170">
        <v>45750</v>
      </c>
      <c r="G38" s="281">
        <v>0</v>
      </c>
    </row>
    <row r="39" spans="1:7" ht="16.5">
      <c r="A39" s="193" t="s">
        <v>220</v>
      </c>
      <c r="B39" s="184"/>
      <c r="C39" s="185"/>
      <c r="D39" s="177" t="s">
        <v>221</v>
      </c>
      <c r="E39" s="181">
        <f aca="true" t="shared" si="1" ref="E39:G40">E40</f>
        <v>16520</v>
      </c>
      <c r="F39" s="181">
        <f t="shared" si="1"/>
        <v>16520</v>
      </c>
      <c r="G39" s="182">
        <f t="shared" si="1"/>
        <v>0</v>
      </c>
    </row>
    <row r="40" spans="1:7" ht="16.5">
      <c r="A40" s="186"/>
      <c r="B40" s="187" t="s">
        <v>222</v>
      </c>
      <c r="C40" s="176"/>
      <c r="D40" s="166" t="s">
        <v>223</v>
      </c>
      <c r="E40" s="167">
        <f t="shared" si="1"/>
        <v>16520</v>
      </c>
      <c r="F40" s="167">
        <f t="shared" si="1"/>
        <v>16520</v>
      </c>
      <c r="G40" s="168">
        <f t="shared" si="1"/>
        <v>0</v>
      </c>
    </row>
    <row r="41" spans="1:7" ht="16.5">
      <c r="A41" s="186"/>
      <c r="B41" s="172"/>
      <c r="C41" s="172" t="s">
        <v>202</v>
      </c>
      <c r="D41" s="166" t="s">
        <v>203</v>
      </c>
      <c r="E41" s="167">
        <v>16520</v>
      </c>
      <c r="F41" s="170">
        <v>16520</v>
      </c>
      <c r="G41" s="281">
        <v>0</v>
      </c>
    </row>
    <row r="42" spans="1:7" ht="16.5">
      <c r="A42" s="193" t="s">
        <v>224</v>
      </c>
      <c r="B42" s="184"/>
      <c r="C42" s="185"/>
      <c r="D42" s="177" t="s">
        <v>225</v>
      </c>
      <c r="E42" s="181">
        <f>E43+E45</f>
        <v>89297</v>
      </c>
      <c r="F42" s="181">
        <f>F43+F45</f>
        <v>89297</v>
      </c>
      <c r="G42" s="182">
        <f>G43+G45</f>
        <v>0</v>
      </c>
    </row>
    <row r="43" spans="1:7" ht="16.5">
      <c r="A43" s="325"/>
      <c r="B43" s="189" t="s">
        <v>226</v>
      </c>
      <c r="C43" s="176"/>
      <c r="D43" s="166" t="s">
        <v>227</v>
      </c>
      <c r="E43" s="167">
        <f>E44</f>
        <v>30554</v>
      </c>
      <c r="F43" s="167">
        <f>F44</f>
        <v>30554</v>
      </c>
      <c r="G43" s="168">
        <f>G44</f>
        <v>0</v>
      </c>
    </row>
    <row r="44" spans="1:7" ht="49.5">
      <c r="A44" s="311"/>
      <c r="B44" s="190"/>
      <c r="C44" s="191" t="s">
        <v>228</v>
      </c>
      <c r="D44" s="166" t="s">
        <v>229</v>
      </c>
      <c r="E44" s="167">
        <v>30554</v>
      </c>
      <c r="F44" s="170">
        <v>30554</v>
      </c>
      <c r="G44" s="281">
        <v>0</v>
      </c>
    </row>
    <row r="45" spans="1:7" ht="16.5">
      <c r="A45" s="311"/>
      <c r="B45" s="189" t="s">
        <v>230</v>
      </c>
      <c r="C45" s="176"/>
      <c r="D45" s="166" t="s">
        <v>231</v>
      </c>
      <c r="E45" s="167">
        <f>SUM(E46:E49)</f>
        <v>58743</v>
      </c>
      <c r="F45" s="167">
        <f>SUM(F46:F49)</f>
        <v>58743</v>
      </c>
      <c r="G45" s="168">
        <f>SUM(G46:G49)</f>
        <v>0</v>
      </c>
    </row>
    <row r="46" spans="1:7" ht="16.5">
      <c r="A46" s="311"/>
      <c r="B46" s="313"/>
      <c r="C46" s="195" t="s">
        <v>232</v>
      </c>
      <c r="D46" s="166" t="s">
        <v>233</v>
      </c>
      <c r="E46" s="167">
        <v>10938</v>
      </c>
      <c r="F46" s="170">
        <v>10938</v>
      </c>
      <c r="G46" s="281">
        <v>0</v>
      </c>
    </row>
    <row r="47" spans="1:7" ht="16.5">
      <c r="A47" s="311"/>
      <c r="B47" s="314"/>
      <c r="C47" s="195" t="s">
        <v>202</v>
      </c>
      <c r="D47" s="166" t="s">
        <v>203</v>
      </c>
      <c r="E47" s="167">
        <v>38774</v>
      </c>
      <c r="F47" s="170">
        <v>38774</v>
      </c>
      <c r="G47" s="281">
        <v>0</v>
      </c>
    </row>
    <row r="48" spans="1:7" ht="16.5">
      <c r="A48" s="311"/>
      <c r="B48" s="314"/>
      <c r="C48" s="288" t="s">
        <v>218</v>
      </c>
      <c r="D48" s="287" t="s">
        <v>219</v>
      </c>
      <c r="E48" s="167">
        <v>8531</v>
      </c>
      <c r="F48" s="170">
        <v>8531</v>
      </c>
      <c r="G48" s="281">
        <v>0</v>
      </c>
    </row>
    <row r="49" spans="1:7" ht="16.5">
      <c r="A49" s="312"/>
      <c r="B49" s="315"/>
      <c r="C49" s="292" t="s">
        <v>234</v>
      </c>
      <c r="D49" s="293" t="s">
        <v>235</v>
      </c>
      <c r="E49" s="167">
        <v>500</v>
      </c>
      <c r="F49" s="170">
        <v>500</v>
      </c>
      <c r="G49" s="281">
        <v>0</v>
      </c>
    </row>
    <row r="50" spans="1:7" ht="33">
      <c r="A50" s="289" t="s">
        <v>236</v>
      </c>
      <c r="B50" s="290"/>
      <c r="C50" s="291"/>
      <c r="D50" s="205" t="s">
        <v>237</v>
      </c>
      <c r="E50" s="181">
        <f>E51+E53</f>
        <v>626</v>
      </c>
      <c r="F50" s="181">
        <f>F51+F53</f>
        <v>626</v>
      </c>
      <c r="G50" s="182">
        <f>G51+G53</f>
        <v>0</v>
      </c>
    </row>
    <row r="51" spans="1:7" ht="33">
      <c r="A51" s="194"/>
      <c r="B51" s="198" t="s">
        <v>238</v>
      </c>
      <c r="C51" s="176"/>
      <c r="D51" s="166" t="s">
        <v>239</v>
      </c>
      <c r="E51" s="167">
        <f>E52</f>
        <v>626</v>
      </c>
      <c r="F51" s="167">
        <f>F52</f>
        <v>626</v>
      </c>
      <c r="G51" s="168">
        <f>G52</f>
        <v>0</v>
      </c>
    </row>
    <row r="52" spans="1:7" ht="49.5">
      <c r="A52" s="188"/>
      <c r="B52" s="190"/>
      <c r="C52" s="191" t="s">
        <v>228</v>
      </c>
      <c r="D52" s="166" t="s">
        <v>229</v>
      </c>
      <c r="E52" s="167">
        <v>626</v>
      </c>
      <c r="F52" s="170">
        <v>626</v>
      </c>
      <c r="G52" s="281">
        <v>0</v>
      </c>
    </row>
    <row r="53" spans="1:7" ht="16.5">
      <c r="A53" s="188"/>
      <c r="B53" s="171" t="s">
        <v>430</v>
      </c>
      <c r="C53" s="176"/>
      <c r="D53" s="166" t="s">
        <v>438</v>
      </c>
      <c r="E53" s="167">
        <f>E54</f>
        <v>0</v>
      </c>
      <c r="F53" s="167">
        <f>F54</f>
        <v>0</v>
      </c>
      <c r="G53" s="168">
        <f>G54</f>
        <v>0</v>
      </c>
    </row>
    <row r="54" spans="1:7" ht="49.5">
      <c r="A54" s="188"/>
      <c r="B54" s="190"/>
      <c r="C54" s="172" t="s">
        <v>228</v>
      </c>
      <c r="D54" s="166" t="s">
        <v>240</v>
      </c>
      <c r="E54" s="167">
        <v>0</v>
      </c>
      <c r="F54" s="170">
        <v>0</v>
      </c>
      <c r="G54" s="281">
        <v>0</v>
      </c>
    </row>
    <row r="55" spans="1:7" ht="16.5">
      <c r="A55" s="183" t="s">
        <v>241</v>
      </c>
      <c r="B55" s="184"/>
      <c r="C55" s="185"/>
      <c r="D55" s="177" t="s">
        <v>242</v>
      </c>
      <c r="E55" s="181">
        <f aca="true" t="shared" si="2" ref="E55:G56">E56</f>
        <v>500</v>
      </c>
      <c r="F55" s="181">
        <f t="shared" si="2"/>
        <v>500</v>
      </c>
      <c r="G55" s="182">
        <f t="shared" si="2"/>
        <v>0</v>
      </c>
    </row>
    <row r="56" spans="1:7" ht="16.5">
      <c r="A56" s="325"/>
      <c r="B56" s="171" t="s">
        <v>243</v>
      </c>
      <c r="C56" s="176"/>
      <c r="D56" s="166" t="s">
        <v>244</v>
      </c>
      <c r="E56" s="167">
        <f t="shared" si="2"/>
        <v>500</v>
      </c>
      <c r="F56" s="167">
        <f t="shared" si="2"/>
        <v>500</v>
      </c>
      <c r="G56" s="168">
        <f t="shared" si="2"/>
        <v>0</v>
      </c>
    </row>
    <row r="57" spans="1:7" ht="49.5">
      <c r="A57" s="326"/>
      <c r="B57" s="172"/>
      <c r="C57" s="172" t="s">
        <v>228</v>
      </c>
      <c r="D57" s="166" t="s">
        <v>229</v>
      </c>
      <c r="E57" s="167">
        <v>500</v>
      </c>
      <c r="F57" s="170">
        <v>500</v>
      </c>
      <c r="G57" s="281">
        <v>0</v>
      </c>
    </row>
    <row r="58" spans="1:7" ht="33">
      <c r="A58" s="183" t="s">
        <v>245</v>
      </c>
      <c r="B58" s="184"/>
      <c r="C58" s="185"/>
      <c r="D58" s="177" t="s">
        <v>246</v>
      </c>
      <c r="E58" s="181">
        <f>E59+E62+E70+E81+E85</f>
        <v>3264574</v>
      </c>
      <c r="F58" s="181">
        <f>F59+F62+F70+F81+F85</f>
        <v>3264574</v>
      </c>
      <c r="G58" s="182">
        <f>G59+G62+G70+G81+G85</f>
        <v>0</v>
      </c>
    </row>
    <row r="59" spans="1:7" ht="16.5">
      <c r="A59" s="325"/>
      <c r="B59" s="198" t="s">
        <v>247</v>
      </c>
      <c r="C59" s="176"/>
      <c r="D59" s="166" t="s">
        <v>248</v>
      </c>
      <c r="E59" s="167">
        <f>E60+E61</f>
        <v>3700</v>
      </c>
      <c r="F59" s="167">
        <f>F60+F61</f>
        <v>3700</v>
      </c>
      <c r="G59" s="168">
        <f>G60+G61</f>
        <v>0</v>
      </c>
    </row>
    <row r="60" spans="1:7" ht="33">
      <c r="A60" s="311"/>
      <c r="B60" s="190"/>
      <c r="C60" s="172" t="s">
        <v>249</v>
      </c>
      <c r="D60" s="166" t="s">
        <v>250</v>
      </c>
      <c r="E60" s="167">
        <v>3500</v>
      </c>
      <c r="F60" s="170">
        <v>3500</v>
      </c>
      <c r="G60" s="281">
        <v>0</v>
      </c>
    </row>
    <row r="61" spans="1:7" ht="16.5">
      <c r="A61" s="311"/>
      <c r="B61" s="190"/>
      <c r="C61" s="191" t="s">
        <v>251</v>
      </c>
      <c r="D61" s="166" t="s">
        <v>252</v>
      </c>
      <c r="E61" s="167">
        <v>200</v>
      </c>
      <c r="F61" s="170">
        <v>200</v>
      </c>
      <c r="G61" s="281">
        <v>0</v>
      </c>
    </row>
    <row r="62" spans="1:7" ht="49.5">
      <c r="A62" s="311"/>
      <c r="B62" s="198" t="s">
        <v>253</v>
      </c>
      <c r="C62" s="176"/>
      <c r="D62" s="166" t="s">
        <v>254</v>
      </c>
      <c r="E62" s="167">
        <f>SUM(E63:E69)</f>
        <v>924270</v>
      </c>
      <c r="F62" s="167">
        <f>SUM(F63:F69)</f>
        <v>924270</v>
      </c>
      <c r="G62" s="168">
        <f>SUM(G63:G69)</f>
        <v>0</v>
      </c>
    </row>
    <row r="63" spans="1:7" ht="16.5">
      <c r="A63" s="311"/>
      <c r="B63" s="190"/>
      <c r="C63" s="172" t="s">
        <v>255</v>
      </c>
      <c r="D63" s="166" t="s">
        <v>256</v>
      </c>
      <c r="E63" s="167">
        <v>700046</v>
      </c>
      <c r="F63" s="170">
        <v>700046</v>
      </c>
      <c r="G63" s="281">
        <v>0</v>
      </c>
    </row>
    <row r="64" spans="1:7" ht="16.5">
      <c r="A64" s="311"/>
      <c r="B64" s="190"/>
      <c r="C64" s="172" t="s">
        <v>257</v>
      </c>
      <c r="D64" s="166" t="s">
        <v>258</v>
      </c>
      <c r="E64" s="167">
        <v>163873</v>
      </c>
      <c r="F64" s="170">
        <v>163873</v>
      </c>
      <c r="G64" s="281">
        <v>0</v>
      </c>
    </row>
    <row r="65" spans="1:7" ht="16.5">
      <c r="A65" s="311"/>
      <c r="B65" s="190"/>
      <c r="C65" s="172" t="s">
        <v>259</v>
      </c>
      <c r="D65" s="166" t="s">
        <v>260</v>
      </c>
      <c r="E65" s="167">
        <v>43247</v>
      </c>
      <c r="F65" s="170">
        <v>43247</v>
      </c>
      <c r="G65" s="281">
        <v>0</v>
      </c>
    </row>
    <row r="66" spans="1:7" ht="16.5">
      <c r="A66" s="311"/>
      <c r="B66" s="190"/>
      <c r="C66" s="172" t="s">
        <v>261</v>
      </c>
      <c r="D66" s="166" t="s">
        <v>262</v>
      </c>
      <c r="E66" s="167">
        <v>1354</v>
      </c>
      <c r="F66" s="170">
        <v>1354</v>
      </c>
      <c r="G66" s="281">
        <v>0</v>
      </c>
    </row>
    <row r="67" spans="1:7" ht="16.5">
      <c r="A67" s="311"/>
      <c r="B67" s="190"/>
      <c r="C67" s="172" t="s">
        <v>263</v>
      </c>
      <c r="D67" s="166" t="s">
        <v>264</v>
      </c>
      <c r="E67" s="167">
        <v>11450</v>
      </c>
      <c r="F67" s="170">
        <v>11450</v>
      </c>
      <c r="G67" s="281">
        <v>0</v>
      </c>
    </row>
    <row r="68" spans="1:7" ht="16.5">
      <c r="A68" s="311"/>
      <c r="B68" s="190"/>
      <c r="C68" s="172" t="s">
        <v>265</v>
      </c>
      <c r="D68" s="166" t="s">
        <v>266</v>
      </c>
      <c r="E68" s="167">
        <v>1100</v>
      </c>
      <c r="F68" s="170">
        <v>1100</v>
      </c>
      <c r="G68" s="281">
        <v>0</v>
      </c>
    </row>
    <row r="69" spans="1:7" ht="16.5">
      <c r="A69" s="311"/>
      <c r="B69" s="285"/>
      <c r="C69" s="286" t="s">
        <v>251</v>
      </c>
      <c r="D69" s="287" t="s">
        <v>252</v>
      </c>
      <c r="E69" s="167">
        <v>3200</v>
      </c>
      <c r="F69" s="170">
        <v>3200</v>
      </c>
      <c r="G69" s="281">
        <v>0</v>
      </c>
    </row>
    <row r="70" spans="1:7" ht="32.25" customHeight="1">
      <c r="A70" s="311"/>
      <c r="B70" s="294" t="s">
        <v>267</v>
      </c>
      <c r="C70" s="292"/>
      <c r="D70" s="293" t="s">
        <v>268</v>
      </c>
      <c r="E70" s="167">
        <f>SUM(E71:E80)</f>
        <v>1324074</v>
      </c>
      <c r="F70" s="167">
        <f>SUM(F71:F80)</f>
        <v>1324074</v>
      </c>
      <c r="G70" s="168">
        <v>0</v>
      </c>
    </row>
    <row r="71" spans="1:7" ht="16.5">
      <c r="A71" s="311"/>
      <c r="B71" s="190"/>
      <c r="C71" s="197" t="s">
        <v>255</v>
      </c>
      <c r="D71" s="204" t="s">
        <v>256</v>
      </c>
      <c r="E71" s="167">
        <v>542257</v>
      </c>
      <c r="F71" s="170">
        <v>542257</v>
      </c>
      <c r="G71" s="281">
        <v>0</v>
      </c>
    </row>
    <row r="72" spans="1:7" ht="16.5">
      <c r="A72" s="311"/>
      <c r="B72" s="190"/>
      <c r="C72" s="172" t="s">
        <v>257</v>
      </c>
      <c r="D72" s="166" t="s">
        <v>258</v>
      </c>
      <c r="E72" s="167">
        <v>648301</v>
      </c>
      <c r="F72" s="170">
        <v>648301</v>
      </c>
      <c r="G72" s="281">
        <v>0</v>
      </c>
    </row>
    <row r="73" spans="1:7" ht="16.5">
      <c r="A73" s="311"/>
      <c r="B73" s="190"/>
      <c r="C73" s="172" t="s">
        <v>259</v>
      </c>
      <c r="D73" s="166" t="s">
        <v>260</v>
      </c>
      <c r="E73" s="167">
        <v>1584</v>
      </c>
      <c r="F73" s="170">
        <v>1584</v>
      </c>
      <c r="G73" s="281">
        <v>0</v>
      </c>
    </row>
    <row r="74" spans="1:7" ht="16.5">
      <c r="A74" s="311"/>
      <c r="B74" s="190"/>
      <c r="C74" s="172" t="s">
        <v>261</v>
      </c>
      <c r="D74" s="166" t="s">
        <v>262</v>
      </c>
      <c r="E74" s="167">
        <v>17874</v>
      </c>
      <c r="F74" s="170">
        <v>17874</v>
      </c>
      <c r="G74" s="281">
        <v>0</v>
      </c>
    </row>
    <row r="75" spans="1:7" ht="16.5">
      <c r="A75" s="311"/>
      <c r="B75" s="190"/>
      <c r="C75" s="172" t="s">
        <v>269</v>
      </c>
      <c r="D75" s="166" t="s">
        <v>270</v>
      </c>
      <c r="E75" s="167">
        <v>6838</v>
      </c>
      <c r="F75" s="170">
        <v>6838</v>
      </c>
      <c r="G75" s="281">
        <v>0</v>
      </c>
    </row>
    <row r="76" spans="1:7" ht="16.5">
      <c r="A76" s="311"/>
      <c r="B76" s="190"/>
      <c r="C76" s="172" t="s">
        <v>271</v>
      </c>
      <c r="D76" s="166" t="s">
        <v>272</v>
      </c>
      <c r="E76" s="167">
        <v>0</v>
      </c>
      <c r="F76" s="170">
        <v>0</v>
      </c>
      <c r="G76" s="281">
        <v>0</v>
      </c>
    </row>
    <row r="77" spans="1:7" ht="16.5">
      <c r="A77" s="311"/>
      <c r="B77" s="190"/>
      <c r="C77" s="172" t="s">
        <v>273</v>
      </c>
      <c r="D77" s="166" t="s">
        <v>274</v>
      </c>
      <c r="E77" s="167">
        <v>5200</v>
      </c>
      <c r="F77" s="170">
        <v>5200</v>
      </c>
      <c r="G77" s="281">
        <v>0</v>
      </c>
    </row>
    <row r="78" spans="1:7" ht="16.5">
      <c r="A78" s="311"/>
      <c r="B78" s="190"/>
      <c r="C78" s="172" t="s">
        <v>275</v>
      </c>
      <c r="D78" s="166" t="s">
        <v>276</v>
      </c>
      <c r="E78" s="167">
        <v>4020</v>
      </c>
      <c r="F78" s="170">
        <v>4020</v>
      </c>
      <c r="G78" s="281">
        <v>0</v>
      </c>
    </row>
    <row r="79" spans="1:7" ht="16.5">
      <c r="A79" s="311"/>
      <c r="B79" s="190"/>
      <c r="C79" s="172" t="s">
        <v>265</v>
      </c>
      <c r="D79" s="166" t="s">
        <v>266</v>
      </c>
      <c r="E79" s="167">
        <v>70000</v>
      </c>
      <c r="F79" s="170">
        <v>70000</v>
      </c>
      <c r="G79" s="281">
        <v>0</v>
      </c>
    </row>
    <row r="80" spans="1:7" ht="16.5">
      <c r="A80" s="311"/>
      <c r="B80" s="190"/>
      <c r="C80" s="191" t="s">
        <v>251</v>
      </c>
      <c r="D80" s="166" t="s">
        <v>252</v>
      </c>
      <c r="E80" s="167">
        <v>28000</v>
      </c>
      <c r="F80" s="170">
        <v>28000</v>
      </c>
      <c r="G80" s="281">
        <v>0</v>
      </c>
    </row>
    <row r="81" spans="1:7" ht="17.25" customHeight="1">
      <c r="A81" s="311"/>
      <c r="B81" s="198" t="s">
        <v>277</v>
      </c>
      <c r="C81" s="176"/>
      <c r="D81" s="166" t="s">
        <v>278</v>
      </c>
      <c r="E81" s="167">
        <f>SUM(E82:E84)</f>
        <v>21474</v>
      </c>
      <c r="F81" s="167">
        <f>SUM(F82:F84)</f>
        <v>21474</v>
      </c>
      <c r="G81" s="168">
        <f>SUM(G82:G84)</f>
        <v>0</v>
      </c>
    </row>
    <row r="82" spans="1:7" ht="16.5">
      <c r="A82" s="311"/>
      <c r="B82" s="190"/>
      <c r="C82" s="197" t="s">
        <v>279</v>
      </c>
      <c r="D82" s="166" t="s">
        <v>280</v>
      </c>
      <c r="E82" s="167">
        <v>21274</v>
      </c>
      <c r="F82" s="170">
        <v>21274</v>
      </c>
      <c r="G82" s="281">
        <v>0</v>
      </c>
    </row>
    <row r="83" spans="1:7" ht="33">
      <c r="A83" s="311"/>
      <c r="B83" s="190"/>
      <c r="C83" s="192" t="s">
        <v>436</v>
      </c>
      <c r="D83" s="166" t="s">
        <v>437</v>
      </c>
      <c r="E83" s="167">
        <v>0</v>
      </c>
      <c r="F83" s="170">
        <v>0</v>
      </c>
      <c r="G83" s="281">
        <v>0</v>
      </c>
    </row>
    <row r="84" spans="1:7" ht="16.5">
      <c r="A84" s="311"/>
      <c r="B84" s="190"/>
      <c r="C84" s="191" t="s">
        <v>251</v>
      </c>
      <c r="D84" s="166" t="s">
        <v>252</v>
      </c>
      <c r="E84" s="167">
        <v>200</v>
      </c>
      <c r="F84" s="170">
        <v>200</v>
      </c>
      <c r="G84" s="281">
        <v>0</v>
      </c>
    </row>
    <row r="85" spans="1:7" ht="16.5">
      <c r="A85" s="311"/>
      <c r="B85" s="199">
        <v>75621</v>
      </c>
      <c r="C85" s="200"/>
      <c r="D85" s="166" t="s">
        <v>281</v>
      </c>
      <c r="E85" s="167">
        <f>E86+E87</f>
        <v>991056</v>
      </c>
      <c r="F85" s="167">
        <f>F86+F87</f>
        <v>991056</v>
      </c>
      <c r="G85" s="168">
        <f>G86+G87</f>
        <v>0</v>
      </c>
    </row>
    <row r="86" spans="1:7" ht="16.5">
      <c r="A86" s="311"/>
      <c r="B86" s="190"/>
      <c r="C86" s="197" t="s">
        <v>282</v>
      </c>
      <c r="D86" s="166" t="s">
        <v>283</v>
      </c>
      <c r="E86" s="167">
        <v>989856</v>
      </c>
      <c r="F86" s="170">
        <v>989856</v>
      </c>
      <c r="G86" s="281">
        <v>0</v>
      </c>
    </row>
    <row r="87" spans="1:7" ht="16.5">
      <c r="A87" s="316"/>
      <c r="B87" s="190"/>
      <c r="C87" s="191" t="s">
        <v>284</v>
      </c>
      <c r="D87" s="166" t="s">
        <v>285</v>
      </c>
      <c r="E87" s="167">
        <v>1200</v>
      </c>
      <c r="F87" s="170">
        <v>1200</v>
      </c>
      <c r="G87" s="281">
        <v>0</v>
      </c>
    </row>
    <row r="88" spans="1:7" ht="16.5">
      <c r="A88" s="201" t="s">
        <v>286</v>
      </c>
      <c r="B88" s="184"/>
      <c r="C88" s="185"/>
      <c r="D88" s="177" t="s">
        <v>287</v>
      </c>
      <c r="E88" s="181">
        <f>E89+E91+E93</f>
        <v>3606120</v>
      </c>
      <c r="F88" s="181">
        <f>F89+F91+F93</f>
        <v>3606120</v>
      </c>
      <c r="G88" s="182">
        <f>G89+G91+G93</f>
        <v>0</v>
      </c>
    </row>
    <row r="89" spans="1:7" ht="33">
      <c r="A89" s="194"/>
      <c r="B89" s="198" t="s">
        <v>288</v>
      </c>
      <c r="C89" s="176"/>
      <c r="D89" s="166" t="s">
        <v>289</v>
      </c>
      <c r="E89" s="167">
        <f>E90</f>
        <v>2520656</v>
      </c>
      <c r="F89" s="167">
        <f>F90</f>
        <v>2520656</v>
      </c>
      <c r="G89" s="168">
        <v>0</v>
      </c>
    </row>
    <row r="90" spans="1:7" ht="16.5">
      <c r="A90" s="188"/>
      <c r="B90" s="190"/>
      <c r="C90" s="172" t="s">
        <v>290</v>
      </c>
      <c r="D90" s="166" t="s">
        <v>291</v>
      </c>
      <c r="E90" s="167">
        <v>2520656</v>
      </c>
      <c r="F90" s="170">
        <v>2520656</v>
      </c>
      <c r="G90" s="281">
        <v>0</v>
      </c>
    </row>
    <row r="91" spans="1:7" ht="16.5">
      <c r="A91" s="188"/>
      <c r="B91" s="198" t="s">
        <v>292</v>
      </c>
      <c r="C91" s="176"/>
      <c r="D91" s="166" t="s">
        <v>293</v>
      </c>
      <c r="E91" s="167">
        <f>E92</f>
        <v>1022648</v>
      </c>
      <c r="F91" s="167">
        <f>F92</f>
        <v>1022648</v>
      </c>
      <c r="G91" s="168">
        <f>G92</f>
        <v>0</v>
      </c>
    </row>
    <row r="92" spans="1:7" ht="16.5">
      <c r="A92" s="188"/>
      <c r="B92" s="190"/>
      <c r="C92" s="191" t="s">
        <v>290</v>
      </c>
      <c r="D92" s="166" t="s">
        <v>291</v>
      </c>
      <c r="E92" s="167">
        <v>1022648</v>
      </c>
      <c r="F92" s="170">
        <v>1022648</v>
      </c>
      <c r="G92" s="281">
        <v>0</v>
      </c>
    </row>
    <row r="93" spans="1:7" ht="16.5">
      <c r="A93" s="188"/>
      <c r="B93" s="171" t="s">
        <v>294</v>
      </c>
      <c r="C93" s="176"/>
      <c r="D93" s="166" t="s">
        <v>295</v>
      </c>
      <c r="E93" s="167">
        <f>E94</f>
        <v>62816</v>
      </c>
      <c r="F93" s="167">
        <f>F94</f>
        <v>62816</v>
      </c>
      <c r="G93" s="168">
        <f>G94</f>
        <v>0</v>
      </c>
    </row>
    <row r="94" spans="1:7" ht="16.5">
      <c r="A94" s="196"/>
      <c r="B94" s="190"/>
      <c r="C94" s="172" t="s">
        <v>290</v>
      </c>
      <c r="D94" s="166" t="s">
        <v>296</v>
      </c>
      <c r="E94" s="167">
        <v>62816</v>
      </c>
      <c r="F94" s="170">
        <v>62816</v>
      </c>
      <c r="G94" s="281">
        <v>0</v>
      </c>
    </row>
    <row r="95" spans="1:7" ht="16.5">
      <c r="A95" s="202" t="s">
        <v>297</v>
      </c>
      <c r="B95" s="184"/>
      <c r="C95" s="185"/>
      <c r="D95" s="177" t="s">
        <v>298</v>
      </c>
      <c r="E95" s="181">
        <f>E96+E99+E101</f>
        <v>5182</v>
      </c>
      <c r="F95" s="181">
        <f>F96+F99+F101</f>
        <v>5182</v>
      </c>
      <c r="G95" s="182">
        <f>G96+G99+G101</f>
        <v>0</v>
      </c>
    </row>
    <row r="96" spans="1:7" ht="16.5">
      <c r="A96" s="194"/>
      <c r="B96" s="171" t="s">
        <v>299</v>
      </c>
      <c r="C96" s="176"/>
      <c r="D96" s="166" t="s">
        <v>300</v>
      </c>
      <c r="E96" s="167">
        <f>E97+E98</f>
        <v>1182</v>
      </c>
      <c r="F96" s="167">
        <f>F97+F98</f>
        <v>1182</v>
      </c>
      <c r="G96" s="168">
        <f>G97+G98</f>
        <v>0</v>
      </c>
    </row>
    <row r="97" spans="1:7" ht="16.5">
      <c r="A97" s="188"/>
      <c r="B97" s="190"/>
      <c r="C97" s="172" t="s">
        <v>202</v>
      </c>
      <c r="D97" s="166" t="s">
        <v>203</v>
      </c>
      <c r="E97" s="167">
        <v>1182</v>
      </c>
      <c r="F97" s="170">
        <v>1182</v>
      </c>
      <c r="G97" s="281">
        <v>0</v>
      </c>
    </row>
    <row r="98" spans="1:7" ht="33">
      <c r="A98" s="188"/>
      <c r="B98" s="190"/>
      <c r="C98" s="172" t="s">
        <v>301</v>
      </c>
      <c r="D98" s="166" t="s">
        <v>302</v>
      </c>
      <c r="E98" s="167">
        <v>0</v>
      </c>
      <c r="F98" s="170">
        <v>0</v>
      </c>
      <c r="G98" s="281">
        <v>0</v>
      </c>
    </row>
    <row r="99" spans="1:7" ht="16.5">
      <c r="A99" s="188"/>
      <c r="B99" s="187" t="s">
        <v>303</v>
      </c>
      <c r="C99" s="176"/>
      <c r="D99" s="166" t="s">
        <v>304</v>
      </c>
      <c r="E99" s="167">
        <f>E100</f>
        <v>1000</v>
      </c>
      <c r="F99" s="167">
        <f>F100</f>
        <v>1000</v>
      </c>
      <c r="G99" s="168">
        <f>G100</f>
        <v>0</v>
      </c>
    </row>
    <row r="100" spans="1:7" ht="16.5">
      <c r="A100" s="186"/>
      <c r="B100" s="191"/>
      <c r="C100" s="172" t="s">
        <v>202</v>
      </c>
      <c r="D100" s="166" t="s">
        <v>203</v>
      </c>
      <c r="E100" s="167">
        <v>1000</v>
      </c>
      <c r="F100" s="170">
        <v>1000</v>
      </c>
      <c r="G100" s="281">
        <v>0</v>
      </c>
    </row>
    <row r="101" spans="1:7" ht="16.5">
      <c r="A101" s="186"/>
      <c r="B101" s="317" t="s">
        <v>305</v>
      </c>
      <c r="C101" s="317"/>
      <c r="D101" s="166" t="s">
        <v>201</v>
      </c>
      <c r="E101" s="167">
        <f>E102</f>
        <v>3000</v>
      </c>
      <c r="F101" s="167">
        <f>F102</f>
        <v>3000</v>
      </c>
      <c r="G101" s="168">
        <f>G102</f>
        <v>0</v>
      </c>
    </row>
    <row r="102" spans="1:7" ht="33">
      <c r="A102" s="186"/>
      <c r="B102" s="197"/>
      <c r="C102" s="176" t="s">
        <v>301</v>
      </c>
      <c r="D102" s="166" t="s">
        <v>302</v>
      </c>
      <c r="E102" s="167">
        <v>3000</v>
      </c>
      <c r="F102" s="170">
        <v>3000</v>
      </c>
      <c r="G102" s="281">
        <v>0</v>
      </c>
    </row>
    <row r="103" spans="1:7" ht="16.5">
      <c r="A103" s="183" t="s">
        <v>306</v>
      </c>
      <c r="B103" s="184"/>
      <c r="C103" s="185"/>
      <c r="D103" s="177" t="s">
        <v>307</v>
      </c>
      <c r="E103" s="181">
        <f>E104+E107</f>
        <v>135845</v>
      </c>
      <c r="F103" s="181">
        <f>F104+F107</f>
        <v>50845</v>
      </c>
      <c r="G103" s="182">
        <f>G104+G107</f>
        <v>85000</v>
      </c>
    </row>
    <row r="104" spans="1:7" ht="16.5">
      <c r="A104" s="331"/>
      <c r="B104" s="171" t="s">
        <v>308</v>
      </c>
      <c r="C104" s="176"/>
      <c r="D104" s="166" t="s">
        <v>309</v>
      </c>
      <c r="E104" s="167">
        <f>E105+E106</f>
        <v>50845</v>
      </c>
      <c r="F104" s="167">
        <f>F105+F106</f>
        <v>50845</v>
      </c>
      <c r="G104" s="168">
        <f>G105+G106</f>
        <v>0</v>
      </c>
    </row>
    <row r="105" spans="1:7" ht="17.25" customHeight="1">
      <c r="A105" s="331"/>
      <c r="B105" s="332"/>
      <c r="C105" s="203" t="s">
        <v>310</v>
      </c>
      <c r="D105" s="166" t="s">
        <v>311</v>
      </c>
      <c r="E105" s="167">
        <v>50845</v>
      </c>
      <c r="F105" s="170">
        <v>50845</v>
      </c>
      <c r="G105" s="281">
        <v>0</v>
      </c>
    </row>
    <row r="106" spans="1:7" ht="15.75" customHeight="1">
      <c r="A106" s="331"/>
      <c r="B106" s="332"/>
      <c r="C106" s="203" t="s">
        <v>234</v>
      </c>
      <c r="D106" s="204" t="s">
        <v>235</v>
      </c>
      <c r="E106" s="167">
        <v>0</v>
      </c>
      <c r="F106" s="170">
        <v>0</v>
      </c>
      <c r="G106" s="281">
        <v>0</v>
      </c>
    </row>
    <row r="107" spans="1:7" ht="15.75" customHeight="1">
      <c r="A107" s="331"/>
      <c r="B107" s="171" t="s">
        <v>312</v>
      </c>
      <c r="C107" s="176"/>
      <c r="D107" s="204" t="s">
        <v>201</v>
      </c>
      <c r="E107" s="167">
        <f>E108+E109</f>
        <v>85000</v>
      </c>
      <c r="F107" s="167">
        <f>F108+F109</f>
        <v>0</v>
      </c>
      <c r="G107" s="168">
        <f>G108+G109</f>
        <v>85000</v>
      </c>
    </row>
    <row r="108" spans="1:7" ht="50.25" customHeight="1">
      <c r="A108" s="331"/>
      <c r="B108" s="332"/>
      <c r="C108" s="176" t="s">
        <v>228</v>
      </c>
      <c r="D108" s="204" t="s">
        <v>229</v>
      </c>
      <c r="E108" s="167">
        <v>0</v>
      </c>
      <c r="F108" s="170">
        <v>0</v>
      </c>
      <c r="G108" s="281">
        <v>0</v>
      </c>
    </row>
    <row r="109" spans="1:7" ht="49.5">
      <c r="A109" s="331"/>
      <c r="B109" s="332"/>
      <c r="C109" s="176" t="s">
        <v>434</v>
      </c>
      <c r="D109" s="204" t="s">
        <v>196</v>
      </c>
      <c r="E109" s="167">
        <v>85000</v>
      </c>
      <c r="F109" s="170">
        <v>0</v>
      </c>
      <c r="G109" s="281">
        <v>85000</v>
      </c>
    </row>
    <row r="110" spans="1:7" ht="17.25" customHeight="1">
      <c r="A110" s="183" t="s">
        <v>313</v>
      </c>
      <c r="B110" s="184"/>
      <c r="C110" s="185"/>
      <c r="D110" s="205" t="s">
        <v>314</v>
      </c>
      <c r="E110" s="181">
        <f>E111+E116+E118+E122+E125+E127</f>
        <v>1587987</v>
      </c>
      <c r="F110" s="181">
        <f>F111+F116+F118+F122+F125+F127</f>
        <v>1587987</v>
      </c>
      <c r="G110" s="182">
        <f>G111+G116+G118+G122+G125+G127</f>
        <v>0</v>
      </c>
    </row>
    <row r="111" spans="1:7" ht="33">
      <c r="A111" s="307"/>
      <c r="B111" s="198" t="s">
        <v>315</v>
      </c>
      <c r="C111" s="176"/>
      <c r="D111" s="204" t="s">
        <v>316</v>
      </c>
      <c r="E111" s="167">
        <f>SUM(E112:E115)</f>
        <v>1223000</v>
      </c>
      <c r="F111" s="167">
        <f>SUM(F112:F115)</f>
        <v>1223000</v>
      </c>
      <c r="G111" s="168">
        <f>SUM(G112:G115)</f>
        <v>0</v>
      </c>
    </row>
    <row r="112" spans="1:7" ht="16.5">
      <c r="A112" s="307"/>
      <c r="B112" s="308"/>
      <c r="C112" s="172" t="s">
        <v>215</v>
      </c>
      <c r="D112" s="206" t="s">
        <v>216</v>
      </c>
      <c r="E112" s="167">
        <v>0</v>
      </c>
      <c r="F112" s="170">
        <v>0</v>
      </c>
      <c r="G112" s="281">
        <v>0</v>
      </c>
    </row>
    <row r="113" spans="1:7" ht="16.5">
      <c r="A113" s="307"/>
      <c r="B113" s="308"/>
      <c r="C113" s="172" t="s">
        <v>234</v>
      </c>
      <c r="D113" s="207" t="s">
        <v>235</v>
      </c>
      <c r="E113" s="167">
        <v>0</v>
      </c>
      <c r="F113" s="170">
        <v>0</v>
      </c>
      <c r="G113" s="281">
        <v>0</v>
      </c>
    </row>
    <row r="114" spans="1:7" ht="49.5">
      <c r="A114" s="307"/>
      <c r="B114" s="308"/>
      <c r="C114" s="172" t="s">
        <v>228</v>
      </c>
      <c r="D114" s="207" t="s">
        <v>229</v>
      </c>
      <c r="E114" s="167">
        <v>1221000</v>
      </c>
      <c r="F114" s="170">
        <v>1221000</v>
      </c>
      <c r="G114" s="281">
        <v>0</v>
      </c>
    </row>
    <row r="115" spans="1:7" ht="49.5">
      <c r="A115" s="307"/>
      <c r="B115" s="308"/>
      <c r="C115" s="172" t="s">
        <v>317</v>
      </c>
      <c r="D115" s="206" t="s">
        <v>318</v>
      </c>
      <c r="E115" s="167">
        <v>2000</v>
      </c>
      <c r="F115" s="170">
        <v>2000</v>
      </c>
      <c r="G115" s="281">
        <v>0</v>
      </c>
    </row>
    <row r="116" spans="1:7" ht="49.5">
      <c r="A116" s="307"/>
      <c r="B116" s="198" t="s">
        <v>319</v>
      </c>
      <c r="C116" s="176"/>
      <c r="D116" s="166" t="s">
        <v>320</v>
      </c>
      <c r="E116" s="167">
        <f>E117</f>
        <v>17000</v>
      </c>
      <c r="F116" s="167">
        <f>F117</f>
        <v>17000</v>
      </c>
      <c r="G116" s="168">
        <f>G117</f>
        <v>0</v>
      </c>
    </row>
    <row r="117" spans="1:7" ht="49.5">
      <c r="A117" s="307"/>
      <c r="B117" s="190"/>
      <c r="C117" s="172" t="s">
        <v>228</v>
      </c>
      <c r="D117" s="166" t="s">
        <v>229</v>
      </c>
      <c r="E117" s="167">
        <v>17000</v>
      </c>
      <c r="F117" s="170">
        <v>17000</v>
      </c>
      <c r="G117" s="281">
        <v>0</v>
      </c>
    </row>
    <row r="118" spans="1:7" ht="33">
      <c r="A118" s="307"/>
      <c r="B118" s="198" t="s">
        <v>321</v>
      </c>
      <c r="C118" s="176"/>
      <c r="D118" s="166" t="s">
        <v>322</v>
      </c>
      <c r="E118" s="167">
        <f>E119+E120+E121</f>
        <v>234250</v>
      </c>
      <c r="F118" s="167">
        <f>F119+F120+F121</f>
        <v>234250</v>
      </c>
      <c r="G118" s="168">
        <f>G119+G120+G121</f>
        <v>0</v>
      </c>
    </row>
    <row r="119" spans="1:7" ht="16.5">
      <c r="A119" s="307"/>
      <c r="B119" s="190"/>
      <c r="C119" s="172" t="s">
        <v>234</v>
      </c>
      <c r="D119" s="166" t="s">
        <v>235</v>
      </c>
      <c r="E119" s="167">
        <v>1250</v>
      </c>
      <c r="F119" s="170">
        <v>1250</v>
      </c>
      <c r="G119" s="281">
        <v>0</v>
      </c>
    </row>
    <row r="120" spans="1:7" ht="49.5">
      <c r="A120" s="307"/>
      <c r="B120" s="208"/>
      <c r="C120" s="172" t="s">
        <v>228</v>
      </c>
      <c r="D120" s="166" t="s">
        <v>229</v>
      </c>
      <c r="E120" s="167">
        <v>129000</v>
      </c>
      <c r="F120" s="170">
        <v>129000</v>
      </c>
      <c r="G120" s="281">
        <v>0</v>
      </c>
    </row>
    <row r="121" spans="1:7" ht="33">
      <c r="A121" s="307"/>
      <c r="B121" s="209"/>
      <c r="C121" s="172" t="s">
        <v>301</v>
      </c>
      <c r="D121" s="166" t="s">
        <v>302</v>
      </c>
      <c r="E121" s="167">
        <v>104000</v>
      </c>
      <c r="F121" s="170">
        <v>104000</v>
      </c>
      <c r="G121" s="281">
        <v>0</v>
      </c>
    </row>
    <row r="122" spans="1:7" ht="16.5">
      <c r="A122" s="307"/>
      <c r="B122" s="198" t="s">
        <v>323</v>
      </c>
      <c r="C122" s="176"/>
      <c r="D122" s="166" t="s">
        <v>324</v>
      </c>
      <c r="E122" s="167">
        <f>E123+E124</f>
        <v>64600</v>
      </c>
      <c r="F122" s="167">
        <f>F123+F124</f>
        <v>64600</v>
      </c>
      <c r="G122" s="168">
        <f>G123+G124</f>
        <v>0</v>
      </c>
    </row>
    <row r="123" spans="1:7" ht="16.5">
      <c r="A123" s="307"/>
      <c r="B123" s="309"/>
      <c r="C123" s="197" t="s">
        <v>215</v>
      </c>
      <c r="D123" s="166" t="s">
        <v>216</v>
      </c>
      <c r="E123" s="167">
        <v>600</v>
      </c>
      <c r="F123" s="170">
        <v>600</v>
      </c>
      <c r="G123" s="281">
        <v>0</v>
      </c>
    </row>
    <row r="124" spans="1:7" ht="33">
      <c r="A124" s="307"/>
      <c r="B124" s="309"/>
      <c r="C124" s="172" t="s">
        <v>301</v>
      </c>
      <c r="D124" s="166" t="s">
        <v>325</v>
      </c>
      <c r="E124" s="167">
        <v>64000</v>
      </c>
      <c r="F124" s="170">
        <v>64000</v>
      </c>
      <c r="G124" s="281">
        <v>0</v>
      </c>
    </row>
    <row r="125" spans="1:7" ht="16.5" customHeight="1">
      <c r="A125" s="307"/>
      <c r="B125" s="198" t="s">
        <v>326</v>
      </c>
      <c r="C125" s="176"/>
      <c r="D125" s="207" t="s">
        <v>327</v>
      </c>
      <c r="E125" s="167">
        <f>E126</f>
        <v>7137</v>
      </c>
      <c r="F125" s="167">
        <f>F126</f>
        <v>7137</v>
      </c>
      <c r="G125" s="168">
        <f>G126</f>
        <v>0</v>
      </c>
    </row>
    <row r="126" spans="1:7" ht="16.5">
      <c r="A126" s="307"/>
      <c r="B126" s="190"/>
      <c r="C126" s="191" t="s">
        <v>218</v>
      </c>
      <c r="D126" s="207" t="s">
        <v>219</v>
      </c>
      <c r="E126" s="167">
        <v>7137</v>
      </c>
      <c r="F126" s="170">
        <v>7137</v>
      </c>
      <c r="G126" s="281">
        <v>0</v>
      </c>
    </row>
    <row r="127" spans="1:7" ht="16.5">
      <c r="A127" s="307"/>
      <c r="B127" s="198" t="s">
        <v>328</v>
      </c>
      <c r="C127" s="176"/>
      <c r="D127" s="207" t="s">
        <v>201</v>
      </c>
      <c r="E127" s="167">
        <f>E128</f>
        <v>42000</v>
      </c>
      <c r="F127" s="167">
        <f>F128</f>
        <v>42000</v>
      </c>
      <c r="G127" s="167">
        <f>G128</f>
        <v>0</v>
      </c>
    </row>
    <row r="128" spans="1:7" ht="33">
      <c r="A128" s="307"/>
      <c r="B128" s="172"/>
      <c r="C128" s="176" t="s">
        <v>301</v>
      </c>
      <c r="D128" s="207" t="s">
        <v>325</v>
      </c>
      <c r="E128" s="167">
        <v>42000</v>
      </c>
      <c r="F128" s="170">
        <v>42000</v>
      </c>
      <c r="G128" s="281">
        <v>0</v>
      </c>
    </row>
    <row r="129" spans="1:7" ht="16.5">
      <c r="A129" s="183" t="s">
        <v>329</v>
      </c>
      <c r="B129" s="184"/>
      <c r="C129" s="185"/>
      <c r="D129" s="210" t="s">
        <v>330</v>
      </c>
      <c r="E129" s="181">
        <f>E130+E132</f>
        <v>0</v>
      </c>
      <c r="F129" s="181">
        <f>F130+F132</f>
        <v>0</v>
      </c>
      <c r="G129" s="182">
        <f>G130+G132</f>
        <v>0</v>
      </c>
    </row>
    <row r="130" spans="1:7" ht="33">
      <c r="A130" s="336"/>
      <c r="B130" s="335" t="s">
        <v>439</v>
      </c>
      <c r="C130" s="335"/>
      <c r="D130" s="207" t="s">
        <v>440</v>
      </c>
      <c r="E130" s="170">
        <f>E131</f>
        <v>0</v>
      </c>
      <c r="F130" s="170">
        <f>F131</f>
        <v>0</v>
      </c>
      <c r="G130" s="168">
        <f>G131</f>
        <v>0</v>
      </c>
    </row>
    <row r="131" spans="1:7" ht="49.5">
      <c r="A131" s="336"/>
      <c r="B131" s="189"/>
      <c r="C131" s="165" t="s">
        <v>441</v>
      </c>
      <c r="D131" s="207" t="s">
        <v>442</v>
      </c>
      <c r="E131" s="167">
        <v>0</v>
      </c>
      <c r="F131" s="170">
        <v>0</v>
      </c>
      <c r="G131" s="281">
        <v>0</v>
      </c>
    </row>
    <row r="132" spans="1:7" ht="16.5">
      <c r="A132" s="336"/>
      <c r="B132" s="198" t="s">
        <v>331</v>
      </c>
      <c r="C132" s="176"/>
      <c r="D132" s="207" t="s">
        <v>332</v>
      </c>
      <c r="E132" s="167">
        <f>E133</f>
        <v>0</v>
      </c>
      <c r="F132" s="167">
        <f>F133</f>
        <v>0</v>
      </c>
      <c r="G132" s="168">
        <f>G133</f>
        <v>0</v>
      </c>
    </row>
    <row r="133" spans="1:7" ht="33">
      <c r="A133" s="336"/>
      <c r="B133" s="195"/>
      <c r="C133" s="191" t="s">
        <v>301</v>
      </c>
      <c r="D133" s="211" t="s">
        <v>302</v>
      </c>
      <c r="E133" s="212">
        <v>0</v>
      </c>
      <c r="F133" s="213">
        <v>0</v>
      </c>
      <c r="G133" s="281">
        <v>0</v>
      </c>
    </row>
    <row r="134" spans="1:7" ht="16.5">
      <c r="A134" s="329">
        <v>900</v>
      </c>
      <c r="B134" s="330"/>
      <c r="C134" s="330"/>
      <c r="D134" s="210" t="s">
        <v>393</v>
      </c>
      <c r="E134" s="214">
        <f>E135+E137</f>
        <v>784500</v>
      </c>
      <c r="F134" s="214">
        <f>F135+F137</f>
        <v>0</v>
      </c>
      <c r="G134" s="179">
        <f>G135+G137</f>
        <v>784500</v>
      </c>
    </row>
    <row r="135" spans="1:7" ht="16.5">
      <c r="A135" s="321"/>
      <c r="B135" s="335" t="s">
        <v>394</v>
      </c>
      <c r="C135" s="335"/>
      <c r="D135" s="207" t="s">
        <v>395</v>
      </c>
      <c r="E135" s="215">
        <f>E136</f>
        <v>765000</v>
      </c>
      <c r="F135" s="215">
        <f>F136</f>
        <v>0</v>
      </c>
      <c r="G135" s="174">
        <f>G136</f>
        <v>765000</v>
      </c>
    </row>
    <row r="136" spans="1:7" ht="49.5">
      <c r="A136" s="321"/>
      <c r="B136" s="195"/>
      <c r="C136" s="191" t="s">
        <v>434</v>
      </c>
      <c r="D136" s="211" t="s">
        <v>196</v>
      </c>
      <c r="E136" s="212">
        <v>765000</v>
      </c>
      <c r="F136" s="213">
        <v>0</v>
      </c>
      <c r="G136" s="281">
        <v>765000</v>
      </c>
    </row>
    <row r="137" spans="1:7" ht="16.5">
      <c r="A137" s="321"/>
      <c r="B137" s="317" t="s">
        <v>396</v>
      </c>
      <c r="C137" s="317"/>
      <c r="D137" s="207" t="s">
        <v>397</v>
      </c>
      <c r="E137" s="215">
        <f>E138</f>
        <v>19500</v>
      </c>
      <c r="F137" s="215">
        <f>F138</f>
        <v>0</v>
      </c>
      <c r="G137" s="174">
        <f>G138</f>
        <v>19500</v>
      </c>
    </row>
    <row r="138" spans="1:7" ht="49.5">
      <c r="A138" s="321"/>
      <c r="B138" s="172"/>
      <c r="C138" s="172" t="s">
        <v>434</v>
      </c>
      <c r="D138" s="207" t="s">
        <v>196</v>
      </c>
      <c r="E138" s="167">
        <v>19500</v>
      </c>
      <c r="F138" s="213">
        <v>0</v>
      </c>
      <c r="G138" s="281">
        <v>19500</v>
      </c>
    </row>
    <row r="139" spans="1:7" ht="16.5">
      <c r="A139" s="329">
        <v>921</v>
      </c>
      <c r="B139" s="330"/>
      <c r="C139" s="330"/>
      <c r="D139" s="210" t="s">
        <v>406</v>
      </c>
      <c r="E139" s="214">
        <f aca="true" t="shared" si="3" ref="E139:G140">E140</f>
        <v>624750</v>
      </c>
      <c r="F139" s="214">
        <f t="shared" si="3"/>
        <v>0</v>
      </c>
      <c r="G139" s="179">
        <f t="shared" si="3"/>
        <v>624750</v>
      </c>
    </row>
    <row r="140" spans="1:7" ht="16.5">
      <c r="A140" s="321"/>
      <c r="B140" s="317" t="s">
        <v>411</v>
      </c>
      <c r="C140" s="317"/>
      <c r="D140" s="207" t="s">
        <v>201</v>
      </c>
      <c r="E140" s="215">
        <f t="shared" si="3"/>
        <v>624750</v>
      </c>
      <c r="F140" s="215">
        <f t="shared" si="3"/>
        <v>0</v>
      </c>
      <c r="G140" s="174">
        <f t="shared" si="3"/>
        <v>624750</v>
      </c>
    </row>
    <row r="141" spans="1:7" ht="50.25" thickBot="1">
      <c r="A141" s="322"/>
      <c r="B141" s="216"/>
      <c r="C141" s="216" t="s">
        <v>434</v>
      </c>
      <c r="D141" s="217" t="s">
        <v>196</v>
      </c>
      <c r="E141" s="218">
        <v>624750</v>
      </c>
      <c r="F141" s="219">
        <v>0</v>
      </c>
      <c r="G141" s="282">
        <v>624750</v>
      </c>
    </row>
    <row r="142" spans="1:7" ht="17.25" thickBot="1">
      <c r="A142" s="220"/>
      <c r="B142" s="221"/>
      <c r="C142" s="221"/>
      <c r="D142" s="222" t="s">
        <v>333</v>
      </c>
      <c r="E142" s="223">
        <f>E10+E19+E22+E26+E39+E42+E50+E55+E58+E88+E95+E103+E110+E129+E134+E139</f>
        <v>12929963</v>
      </c>
      <c r="F142" s="223">
        <f>F10+F19+F22+F26+F39+F42+F50+F55+F58+F88+F95+F103+F110+F129+F134+F139</f>
        <v>9233845</v>
      </c>
      <c r="G142" s="224">
        <f>G10+G19+G22+G26+G39+G42+G50+G55+G58+G88+G95+G103+G110+G129+G134+G139</f>
        <v>3696118</v>
      </c>
    </row>
    <row r="143" spans="1:7" ht="16.5">
      <c r="A143" s="145"/>
      <c r="B143" s="145"/>
      <c r="C143" s="145"/>
      <c r="D143" s="154" t="s">
        <v>334</v>
      </c>
      <c r="E143" s="146">
        <f>SUM(E144:E146)</f>
        <v>1611680</v>
      </c>
      <c r="F143" s="146">
        <f>SUM(F144:F146)</f>
        <v>1611680</v>
      </c>
      <c r="G143" s="157">
        <f>SUM(G144:G146)</f>
        <v>0</v>
      </c>
    </row>
    <row r="144" spans="1:7" ht="16.5">
      <c r="A144" s="145"/>
      <c r="B144" s="145"/>
      <c r="C144" s="145"/>
      <c r="D144" s="155" t="s">
        <v>335</v>
      </c>
      <c r="E144" s="147">
        <f>E98+E102+E121+E124+E128+E133</f>
        <v>213000</v>
      </c>
      <c r="F144" s="147">
        <f>F98+F102+F121+F124+F128+F133</f>
        <v>213000</v>
      </c>
      <c r="G144" s="158">
        <f>G98+G102+G121+G124+G128+G133</f>
        <v>0</v>
      </c>
    </row>
    <row r="145" spans="1:7" ht="16.5">
      <c r="A145" s="145"/>
      <c r="B145" s="145"/>
      <c r="C145" s="145"/>
      <c r="D145" s="155" t="s">
        <v>336</v>
      </c>
      <c r="E145" s="147">
        <f>E18+E44+E52+E54+E57+E108+E114+E117+E120</f>
        <v>1398680</v>
      </c>
      <c r="F145" s="147">
        <f>F18+F44+F52+F54+F57+F108+F114+F117+F120</f>
        <v>1398680</v>
      </c>
      <c r="G145" s="158">
        <f>G18+G44+G52+G54+G57+G108+G114+G117+G120</f>
        <v>0</v>
      </c>
    </row>
    <row r="146" spans="1:7" ht="16.5">
      <c r="A146" s="145"/>
      <c r="B146" s="145"/>
      <c r="C146" s="145"/>
      <c r="D146" s="155" t="s">
        <v>337</v>
      </c>
      <c r="E146" s="148">
        <f>E130</f>
        <v>0</v>
      </c>
      <c r="F146" s="148">
        <f>F130</f>
        <v>0</v>
      </c>
      <c r="G146" s="159">
        <f>G130</f>
        <v>0</v>
      </c>
    </row>
    <row r="147" spans="1:7" ht="16.5">
      <c r="A147" s="145"/>
      <c r="B147" s="145"/>
      <c r="C147" s="145"/>
      <c r="D147" s="155" t="s">
        <v>338</v>
      </c>
      <c r="E147" s="144">
        <f>E12</f>
        <v>14000</v>
      </c>
      <c r="F147" s="144">
        <f>F12</f>
        <v>0</v>
      </c>
      <c r="G147" s="160">
        <f>G12</f>
        <v>14000</v>
      </c>
    </row>
    <row r="148" spans="1:7" ht="16.5">
      <c r="A148" s="145"/>
      <c r="B148" s="145"/>
      <c r="C148" s="145"/>
      <c r="D148" s="155" t="s">
        <v>339</v>
      </c>
      <c r="E148" s="144">
        <f>E13+E15+E21+E25+E109+E136+E138+E141</f>
        <v>2768750</v>
      </c>
      <c r="F148" s="144">
        <f>F13+F15+F21+F25+F109+F136+F138+F141</f>
        <v>0</v>
      </c>
      <c r="G148" s="160">
        <f>G13+G15+G21+G25+G109+G136+G138+G141</f>
        <v>2768750</v>
      </c>
    </row>
    <row r="149" spans="1:7" ht="17.25" thickBot="1">
      <c r="A149" s="149"/>
      <c r="B149" s="149"/>
      <c r="C149" s="149"/>
      <c r="D149" s="156" t="s">
        <v>432</v>
      </c>
      <c r="E149" s="153">
        <f>E17+E24+E28+E30+E32+E33+E34+E35+E36+E38+E41+E46+E47+E48+E49+E60+E61+E63+E64+E65+E66+E67+E68+E69+E71+E72+E73+E74+E75+E76+E77+E78+E79+E80+E82+E83+E84+E86+E87+E90+E92+E94+E97+E100+E105+E106+E112+E113+E115+E119+E123+E126+E31</f>
        <v>8535533</v>
      </c>
      <c r="F149" s="153">
        <f>F12+F13+F15+F17+F18+F21+F24+F25+F28+F30+F31+F32+F33+F34+F35+F36+F38+F41+F44+F46+F47+F48+F49+F52+F54+F57+F60+F61+F63+F64+F65+F66+F67+F68+F69+F71+F72+F73+F74+F75+F76+F77+F78+F79+F80+F82+F83+F84+F86+F87+F90+F92+F94+F97+F98+F100+F102+F105+F106+F108+F109+F112+F113+F114+F115+F117+F119+F120+F121+F123+F124+F126+F128+F131+F133+F136+F138+F141-F143-F147-F148</f>
        <v>7622165</v>
      </c>
      <c r="G149" s="161">
        <f>G12+G13+G15+G17+G18+G21+G24+G25+G28+G30+G31+G32+G33+G34+G35+G36+G38+G41+G44+G46+G47+G48+G49+G52+G54+G57+G60+G61+G63+G64+G65+G66+G67+G68+G69+G71+G72+G73+G74+G75+G76+G77+G78+G79+G80+G82+G83+G84+G86+G87+G90+G92+G94+G97+G98+G100+G102+G105+G106+G108+G109+G112+G113+G114+G115+G117+G119+G120+G121+G123+G124+G126+G128+G131+G133+G136+G138+G141-G143-G147-G148</f>
        <v>913368</v>
      </c>
    </row>
    <row r="150" spans="1:7" ht="15">
      <c r="A150" s="1"/>
      <c r="B150" s="1"/>
      <c r="C150" s="1"/>
      <c r="D150" s="1"/>
      <c r="E150" s="150"/>
      <c r="F150" s="151"/>
      <c r="G150" s="152"/>
    </row>
  </sheetData>
  <mergeCells count="41">
    <mergeCell ref="A111:A128"/>
    <mergeCell ref="B112:B115"/>
    <mergeCell ref="B123:B124"/>
    <mergeCell ref="A19:C19"/>
    <mergeCell ref="A20:A21"/>
    <mergeCell ref="B20:C20"/>
    <mergeCell ref="A22:C22"/>
    <mergeCell ref="A43:A49"/>
    <mergeCell ref="B46:B49"/>
    <mergeCell ref="A59:A87"/>
    <mergeCell ref="D8:D9"/>
    <mergeCell ref="B8:B9"/>
    <mergeCell ref="C8:C9"/>
    <mergeCell ref="A6:G6"/>
    <mergeCell ref="E8:E9"/>
    <mergeCell ref="A135:A138"/>
    <mergeCell ref="B135:C135"/>
    <mergeCell ref="B137:C137"/>
    <mergeCell ref="A130:A133"/>
    <mergeCell ref="B130:C130"/>
    <mergeCell ref="A134:C134"/>
    <mergeCell ref="B23:C23"/>
    <mergeCell ref="A56:A57"/>
    <mergeCell ref="F8:G8"/>
    <mergeCell ref="A139:C139"/>
    <mergeCell ref="B101:C101"/>
    <mergeCell ref="A104:A109"/>
    <mergeCell ref="B105:B106"/>
    <mergeCell ref="B108:B109"/>
    <mergeCell ref="A23:A25"/>
    <mergeCell ref="A8:A9"/>
    <mergeCell ref="B17:B18"/>
    <mergeCell ref="A10:C10"/>
    <mergeCell ref="B24:B25"/>
    <mergeCell ref="A140:A141"/>
    <mergeCell ref="B140:C140"/>
    <mergeCell ref="A11:A18"/>
    <mergeCell ref="B11:C11"/>
    <mergeCell ref="B12:B13"/>
    <mergeCell ref="B14:C14"/>
    <mergeCell ref="B16:C16"/>
  </mergeCells>
  <printOptions horizontalCentered="1"/>
  <pageMargins left="0.9448818897637796" right="0.9448818897637796" top="0.6299212598425197" bottom="0.5905511811023623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E4" sqref="E4"/>
    </sheetView>
  </sheetViews>
  <sheetFormatPr defaultColWidth="9.00390625" defaultRowHeight="12.75"/>
  <cols>
    <col min="1" max="1" width="4.625" style="0" customWidth="1"/>
    <col min="2" max="2" width="8.00390625" style="0" customWidth="1"/>
    <col min="3" max="3" width="11.00390625" style="0" customWidth="1"/>
    <col min="4" max="4" width="48.875" style="0" customWidth="1"/>
    <col min="5" max="5" width="15.75390625" style="0" customWidth="1"/>
  </cols>
  <sheetData>
    <row r="2" spans="4:6" ht="12.75">
      <c r="D2" s="85" t="s">
        <v>510</v>
      </c>
      <c r="E2" s="85"/>
      <c r="F2" s="85"/>
    </row>
    <row r="3" spans="4:6" ht="12.75">
      <c r="D3" s="85" t="s">
        <v>520</v>
      </c>
      <c r="E3" s="85"/>
      <c r="F3" s="85"/>
    </row>
    <row r="4" spans="4:6" ht="12.75">
      <c r="D4" s="85" t="s">
        <v>517</v>
      </c>
      <c r="E4" s="85"/>
      <c r="F4" s="85"/>
    </row>
    <row r="6" spans="1:5" ht="48.75" customHeight="1">
      <c r="A6" s="380" t="s">
        <v>485</v>
      </c>
      <c r="B6" s="380"/>
      <c r="C6" s="380"/>
      <c r="D6" s="380"/>
      <c r="E6" s="380"/>
    </row>
    <row r="7" spans="4:5" ht="19.5" customHeight="1">
      <c r="D7" s="6"/>
      <c r="E7" s="6"/>
    </row>
    <row r="8" spans="4:5" ht="19.5" customHeight="1">
      <c r="D8" s="2"/>
      <c r="E8" s="9" t="s">
        <v>46</v>
      </c>
    </row>
    <row r="9" spans="1:5" ht="19.5" customHeight="1">
      <c r="A9" s="86" t="s">
        <v>66</v>
      </c>
      <c r="B9" s="86" t="s">
        <v>2</v>
      </c>
      <c r="C9" s="86" t="s">
        <v>3</v>
      </c>
      <c r="D9" s="86" t="s">
        <v>47</v>
      </c>
      <c r="E9" s="86" t="s">
        <v>48</v>
      </c>
    </row>
    <row r="10" spans="1:5" s="130" customFormat="1" ht="10.5" customHeight="1">
      <c r="A10" s="129">
        <v>1</v>
      </c>
      <c r="B10" s="129">
        <v>2</v>
      </c>
      <c r="C10" s="129">
        <v>3</v>
      </c>
      <c r="D10" s="129">
        <v>4</v>
      </c>
      <c r="E10" s="129">
        <v>5</v>
      </c>
    </row>
    <row r="11" spans="1:5" s="130" customFormat="1" ht="32.25" customHeight="1">
      <c r="A11" s="78">
        <v>1</v>
      </c>
      <c r="B11" s="78">
        <v>754</v>
      </c>
      <c r="C11" s="78">
        <v>75495</v>
      </c>
      <c r="D11" s="90" t="s">
        <v>503</v>
      </c>
      <c r="E11" s="87">
        <v>8100</v>
      </c>
    </row>
    <row r="12" spans="1:5" s="130" customFormat="1" ht="32.25" customHeight="1">
      <c r="A12" s="78">
        <v>2</v>
      </c>
      <c r="B12" s="78">
        <v>853</v>
      </c>
      <c r="C12" s="78">
        <v>85395</v>
      </c>
      <c r="D12" s="280" t="s">
        <v>504</v>
      </c>
      <c r="E12" s="87">
        <v>1000</v>
      </c>
    </row>
    <row r="13" spans="1:5" ht="32.25" customHeight="1">
      <c r="A13" s="78">
        <v>3</v>
      </c>
      <c r="B13" s="78">
        <v>900</v>
      </c>
      <c r="C13" s="78">
        <v>90095</v>
      </c>
      <c r="D13" s="80" t="s">
        <v>486</v>
      </c>
      <c r="E13" s="87">
        <v>3000</v>
      </c>
    </row>
    <row r="14" spans="1:5" ht="32.25" customHeight="1">
      <c r="A14" s="78">
        <v>4</v>
      </c>
      <c r="B14" s="78">
        <v>900</v>
      </c>
      <c r="C14" s="78">
        <v>90095</v>
      </c>
      <c r="D14" s="80" t="s">
        <v>428</v>
      </c>
      <c r="E14" s="87">
        <v>2000</v>
      </c>
    </row>
    <row r="15" spans="1:5" ht="33.75" customHeight="1">
      <c r="A15" s="78">
        <v>5</v>
      </c>
      <c r="B15" s="78">
        <v>921</v>
      </c>
      <c r="C15" s="78">
        <v>92195</v>
      </c>
      <c r="D15" s="80" t="s">
        <v>163</v>
      </c>
      <c r="E15" s="87">
        <v>4000</v>
      </c>
    </row>
    <row r="16" spans="1:5" ht="36" customHeight="1">
      <c r="A16" s="78">
        <v>6</v>
      </c>
      <c r="B16" s="78">
        <v>926</v>
      </c>
      <c r="C16" s="78">
        <v>92695</v>
      </c>
      <c r="D16" s="80" t="s">
        <v>162</v>
      </c>
      <c r="E16" s="87">
        <v>25000</v>
      </c>
    </row>
    <row r="17" spans="1:5" ht="30" customHeight="1">
      <c r="A17" s="390" t="s">
        <v>84</v>
      </c>
      <c r="B17" s="390"/>
      <c r="C17" s="390"/>
      <c r="D17" s="390"/>
      <c r="E17" s="83">
        <f>SUM(E11:E16)</f>
        <v>43100</v>
      </c>
    </row>
    <row r="20" ht="12.75">
      <c r="A20" s="50"/>
    </row>
  </sheetData>
  <mergeCells count="2">
    <mergeCell ref="A6:E6"/>
    <mergeCell ref="A17:D17"/>
  </mergeCells>
  <printOptions horizontalCentered="1"/>
  <pageMargins left="0.98" right="0.3937007874015748" top="0.9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F4" sqref="F4:G4"/>
    </sheetView>
  </sheetViews>
  <sheetFormatPr defaultColWidth="9.00390625" defaultRowHeight="12.75"/>
  <cols>
    <col min="1" max="1" width="3.125" style="0" customWidth="1"/>
    <col min="2" max="2" width="6.375" style="0" customWidth="1"/>
    <col min="3" max="3" width="8.75390625" style="0" customWidth="1"/>
    <col min="4" max="4" width="7.00390625" style="0" customWidth="1"/>
    <col min="5" max="5" width="20.375" style="0" customWidth="1"/>
    <col min="6" max="6" width="25.875" style="0" customWidth="1"/>
    <col min="7" max="7" width="14.875" style="0" customWidth="1"/>
  </cols>
  <sheetData>
    <row r="2" spans="6:7" ht="12.75">
      <c r="F2" s="384" t="s">
        <v>505</v>
      </c>
      <c r="G2" s="384"/>
    </row>
    <row r="3" spans="6:7" ht="12.75">
      <c r="F3" s="384" t="s">
        <v>519</v>
      </c>
      <c r="G3" s="384"/>
    </row>
    <row r="4" spans="6:7" ht="12.75">
      <c r="F4" s="384" t="s">
        <v>515</v>
      </c>
      <c r="G4" s="384"/>
    </row>
    <row r="5" spans="6:7" ht="12.75">
      <c r="F5" s="127"/>
      <c r="G5" s="127"/>
    </row>
    <row r="6" spans="1:7" ht="15.75">
      <c r="A6" s="371" t="s">
        <v>500</v>
      </c>
      <c r="B6" s="371"/>
      <c r="C6" s="371"/>
      <c r="D6" s="371"/>
      <c r="E6" s="371"/>
      <c r="F6" s="371"/>
      <c r="G6" s="371"/>
    </row>
    <row r="7" spans="5:7" ht="18">
      <c r="E7" s="6"/>
      <c r="F7" s="6"/>
      <c r="G7" s="6"/>
    </row>
    <row r="8" spans="5:7" ht="12.75">
      <c r="E8" s="2"/>
      <c r="F8" s="2"/>
      <c r="G8" s="11" t="s">
        <v>46</v>
      </c>
    </row>
    <row r="9" spans="1:7" ht="12.75">
      <c r="A9" s="365" t="s">
        <v>66</v>
      </c>
      <c r="B9" s="365" t="s">
        <v>2</v>
      </c>
      <c r="C9" s="365" t="s">
        <v>3</v>
      </c>
      <c r="D9" s="381" t="s">
        <v>4</v>
      </c>
      <c r="E9" s="364" t="s">
        <v>491</v>
      </c>
      <c r="F9" s="364" t="s">
        <v>492</v>
      </c>
      <c r="G9" s="364" t="s">
        <v>493</v>
      </c>
    </row>
    <row r="10" spans="1:7" ht="12.75">
      <c r="A10" s="365"/>
      <c r="B10" s="365"/>
      <c r="C10" s="365"/>
      <c r="D10" s="382"/>
      <c r="E10" s="364"/>
      <c r="F10" s="364"/>
      <c r="G10" s="364"/>
    </row>
    <row r="11" spans="1:7" ht="12.75">
      <c r="A11" s="365"/>
      <c r="B11" s="365"/>
      <c r="C11" s="365"/>
      <c r="D11" s="383"/>
      <c r="E11" s="364"/>
      <c r="F11" s="364"/>
      <c r="G11" s="364"/>
    </row>
    <row r="12" spans="1:7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</row>
    <row r="13" spans="1:7" ht="12.75">
      <c r="A13" s="274">
        <v>1</v>
      </c>
      <c r="B13" s="274">
        <v>900</v>
      </c>
      <c r="C13" s="274">
        <v>90001</v>
      </c>
      <c r="D13" s="274">
        <v>6210</v>
      </c>
      <c r="E13" s="274" t="s">
        <v>494</v>
      </c>
      <c r="F13" s="274" t="s">
        <v>495</v>
      </c>
      <c r="G13" s="275">
        <v>700000</v>
      </c>
    </row>
    <row r="14" spans="1:7" ht="12.75">
      <c r="A14" s="276"/>
      <c r="B14" s="276"/>
      <c r="C14" s="276"/>
      <c r="D14" s="276"/>
      <c r="E14" s="276" t="s">
        <v>496</v>
      </c>
      <c r="F14" s="276" t="s">
        <v>497</v>
      </c>
      <c r="G14" s="277"/>
    </row>
    <row r="15" spans="1:7" ht="12.75">
      <c r="A15" s="276"/>
      <c r="B15" s="276"/>
      <c r="C15" s="276"/>
      <c r="D15" s="276"/>
      <c r="E15" s="276" t="s">
        <v>498</v>
      </c>
      <c r="F15" s="276" t="s">
        <v>499</v>
      </c>
      <c r="G15" s="277"/>
    </row>
    <row r="16" spans="1:7" ht="12.75">
      <c r="A16" s="276"/>
      <c r="B16" s="276"/>
      <c r="C16" s="276"/>
      <c r="D16" s="276"/>
      <c r="E16" s="276"/>
      <c r="F16" s="276"/>
      <c r="G16" s="277"/>
    </row>
    <row r="17" spans="1:7" ht="12.75">
      <c r="A17" s="278"/>
      <c r="B17" s="278"/>
      <c r="C17" s="278"/>
      <c r="D17" s="278"/>
      <c r="E17" s="278"/>
      <c r="F17" s="278"/>
      <c r="G17" s="279"/>
    </row>
    <row r="18" spans="1:7" ht="12.75">
      <c r="A18" s="391" t="s">
        <v>84</v>
      </c>
      <c r="B18" s="392"/>
      <c r="C18" s="392"/>
      <c r="D18" s="392"/>
      <c r="E18" s="393"/>
      <c r="F18" s="20"/>
      <c r="G18" s="128">
        <v>700000</v>
      </c>
    </row>
    <row r="21" ht="12.75">
      <c r="A21" s="50"/>
    </row>
  </sheetData>
  <mergeCells count="12">
    <mergeCell ref="A18:E18"/>
    <mergeCell ref="A6:G6"/>
    <mergeCell ref="A9:A11"/>
    <mergeCell ref="B9:B11"/>
    <mergeCell ref="C9:C11"/>
    <mergeCell ref="D9:D11"/>
    <mergeCell ref="E9:E11"/>
    <mergeCell ref="F9:F11"/>
    <mergeCell ref="G9:G11"/>
    <mergeCell ref="F2:G2"/>
    <mergeCell ref="F3:G3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3" sqref="B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ht="12.75">
      <c r="B1" s="85" t="s">
        <v>507</v>
      </c>
    </row>
    <row r="2" ht="12.75">
      <c r="B2" s="85" t="s">
        <v>521</v>
      </c>
    </row>
    <row r="3" ht="12.75">
      <c r="B3" s="85" t="s">
        <v>518</v>
      </c>
    </row>
    <row r="4" ht="12.75">
      <c r="B4" s="85"/>
    </row>
    <row r="6" spans="1:10" ht="19.5" customHeight="1">
      <c r="A6" s="394" t="s">
        <v>43</v>
      </c>
      <c r="B6" s="394"/>
      <c r="C6" s="394"/>
      <c r="D6" s="6"/>
      <c r="E6" s="6"/>
      <c r="F6" s="6"/>
      <c r="G6" s="6"/>
      <c r="H6" s="6"/>
      <c r="I6" s="6"/>
      <c r="J6" s="6"/>
    </row>
    <row r="7" spans="1:7" ht="19.5" customHeight="1">
      <c r="A7" s="394" t="s">
        <v>50</v>
      </c>
      <c r="B7" s="394"/>
      <c r="C7" s="394"/>
      <c r="D7" s="6"/>
      <c r="E7" s="6"/>
      <c r="F7" s="6"/>
      <c r="G7" s="6"/>
    </row>
    <row r="9" ht="12.75">
      <c r="C9" s="9" t="s">
        <v>46</v>
      </c>
    </row>
    <row r="10" spans="1:10" ht="19.5" customHeight="1">
      <c r="A10" s="86" t="s">
        <v>66</v>
      </c>
      <c r="B10" s="86" t="s">
        <v>0</v>
      </c>
      <c r="C10" s="86" t="s">
        <v>490</v>
      </c>
      <c r="D10" s="7"/>
      <c r="E10" s="7"/>
      <c r="F10" s="7"/>
      <c r="G10" s="7"/>
      <c r="H10" s="7"/>
      <c r="I10" s="8"/>
      <c r="J10" s="8"/>
    </row>
    <row r="11" spans="1:10" ht="19.5" customHeight="1">
      <c r="A11" s="84" t="s">
        <v>11</v>
      </c>
      <c r="B11" s="100" t="s">
        <v>67</v>
      </c>
      <c r="C11" s="107">
        <v>2700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84" t="s">
        <v>16</v>
      </c>
      <c r="B12" s="100" t="s">
        <v>10</v>
      </c>
      <c r="C12" s="107">
        <f>C13+C14</f>
        <v>14200</v>
      </c>
      <c r="D12" s="7"/>
      <c r="E12" s="7"/>
      <c r="F12" s="7"/>
      <c r="G12" s="7"/>
      <c r="H12" s="7"/>
      <c r="I12" s="8"/>
      <c r="J12" s="8"/>
    </row>
    <row r="13" spans="1:10" ht="19.5" customHeight="1">
      <c r="A13" s="101" t="s">
        <v>13</v>
      </c>
      <c r="B13" s="102" t="s">
        <v>179</v>
      </c>
      <c r="C13" s="108">
        <v>200</v>
      </c>
      <c r="D13" s="7"/>
      <c r="E13" s="7"/>
      <c r="F13" s="7"/>
      <c r="G13" s="7"/>
      <c r="H13" s="7"/>
      <c r="I13" s="8"/>
      <c r="J13" s="8"/>
    </row>
    <row r="14" spans="1:10" ht="19.5" customHeight="1">
      <c r="A14" s="103" t="s">
        <v>14</v>
      </c>
      <c r="B14" s="104" t="s">
        <v>180</v>
      </c>
      <c r="C14" s="109">
        <v>14000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84" t="s">
        <v>17</v>
      </c>
      <c r="B15" s="100" t="s">
        <v>9</v>
      </c>
      <c r="C15" s="107">
        <f>C16+C18</f>
        <v>14200</v>
      </c>
      <c r="D15" s="7"/>
      <c r="E15" s="7"/>
      <c r="F15" s="7"/>
      <c r="G15" s="7"/>
      <c r="H15" s="7"/>
      <c r="I15" s="8"/>
      <c r="J15" s="8"/>
    </row>
    <row r="16" spans="1:10" ht="19.5" customHeight="1">
      <c r="A16" s="73" t="s">
        <v>13</v>
      </c>
      <c r="B16" s="105" t="s">
        <v>41</v>
      </c>
      <c r="C16" s="110">
        <v>200</v>
      </c>
      <c r="D16" s="7"/>
      <c r="E16" s="7"/>
      <c r="F16" s="7"/>
      <c r="G16" s="7"/>
      <c r="H16" s="7"/>
      <c r="I16" s="8"/>
      <c r="J16" s="8"/>
    </row>
    <row r="17" spans="1:10" ht="15" customHeight="1">
      <c r="A17" s="103"/>
      <c r="B17" s="8" t="s">
        <v>181</v>
      </c>
      <c r="C17" s="109">
        <v>200</v>
      </c>
      <c r="D17" s="7"/>
      <c r="E17" s="7"/>
      <c r="F17" s="7"/>
      <c r="G17" s="7"/>
      <c r="H17" s="7"/>
      <c r="I17" s="8"/>
      <c r="J17" s="8"/>
    </row>
    <row r="18" spans="1:10" ht="19.5" customHeight="1">
      <c r="A18" s="103" t="s">
        <v>14</v>
      </c>
      <c r="B18" s="106" t="s">
        <v>44</v>
      </c>
      <c r="C18" s="109">
        <v>14000</v>
      </c>
      <c r="D18" s="7"/>
      <c r="E18" s="7"/>
      <c r="F18" s="7"/>
      <c r="G18" s="7"/>
      <c r="H18" s="7"/>
      <c r="I18" s="8"/>
      <c r="J18" s="8"/>
    </row>
    <row r="19" spans="1:10" ht="48" customHeight="1">
      <c r="A19" s="103"/>
      <c r="B19" s="104" t="s">
        <v>182</v>
      </c>
      <c r="C19" s="109">
        <v>14000</v>
      </c>
      <c r="D19" s="7"/>
      <c r="E19" s="7"/>
      <c r="F19" s="7"/>
      <c r="G19" s="7"/>
      <c r="H19" s="7"/>
      <c r="I19" s="8"/>
      <c r="J19" s="8"/>
    </row>
    <row r="20" spans="1:10" ht="19.5" customHeight="1">
      <c r="A20" s="84" t="s">
        <v>42</v>
      </c>
      <c r="B20" s="100" t="s">
        <v>69</v>
      </c>
      <c r="C20" s="107">
        <f>C11+C12-C15</f>
        <v>2700</v>
      </c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</sheetData>
  <mergeCells count="2">
    <mergeCell ref="A6:C6"/>
    <mergeCell ref="A7:C7"/>
  </mergeCells>
  <printOptions horizontalCentered="1"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3" sqref="D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ht="12.75">
      <c r="D1" s="85" t="s">
        <v>506</v>
      </c>
    </row>
    <row r="2" ht="12.75">
      <c r="D2" s="85" t="s">
        <v>520</v>
      </c>
    </row>
    <row r="3" ht="12.75">
      <c r="D3" s="85" t="s">
        <v>517</v>
      </c>
    </row>
    <row r="5" spans="1:5" ht="18">
      <c r="A5" s="394" t="s">
        <v>487</v>
      </c>
      <c r="B5" s="394"/>
      <c r="C5" s="394"/>
      <c r="D5" s="394"/>
      <c r="E5" s="394"/>
    </row>
    <row r="6" spans="1:5" ht="15" customHeight="1">
      <c r="A6" s="6"/>
      <c r="B6" s="6"/>
      <c r="C6" s="6"/>
      <c r="D6" s="6"/>
      <c r="E6" s="6"/>
    </row>
    <row r="7" spans="1:5" ht="12.75">
      <c r="A7" s="2"/>
      <c r="B7" s="2"/>
      <c r="C7" s="2"/>
      <c r="D7" s="2"/>
      <c r="E7" s="10" t="s">
        <v>46</v>
      </c>
    </row>
    <row r="8" spans="1:5" s="1" customFormat="1" ht="19.5" customHeight="1">
      <c r="A8" s="17" t="s">
        <v>66</v>
      </c>
      <c r="B8" s="17" t="s">
        <v>2</v>
      </c>
      <c r="C8" s="17" t="s">
        <v>3</v>
      </c>
      <c r="D8" s="17" t="s">
        <v>51</v>
      </c>
      <c r="E8" s="17" t="s">
        <v>8</v>
      </c>
    </row>
    <row r="9" spans="1:5" s="89" customFormat="1" ht="12">
      <c r="A9" s="88">
        <v>1</v>
      </c>
      <c r="B9" s="88">
        <v>2</v>
      </c>
      <c r="C9" s="88">
        <v>3</v>
      </c>
      <c r="D9" s="88">
        <v>4</v>
      </c>
      <c r="E9" s="88">
        <v>5</v>
      </c>
    </row>
    <row r="10" spans="1:5" ht="15">
      <c r="A10" s="78" t="s">
        <v>13</v>
      </c>
      <c r="B10" s="78">
        <v>900</v>
      </c>
      <c r="C10" s="78">
        <v>90095</v>
      </c>
      <c r="D10" s="90" t="s">
        <v>166</v>
      </c>
      <c r="E10" s="263">
        <v>2000</v>
      </c>
    </row>
    <row r="11" spans="1:5" ht="15">
      <c r="A11" s="78" t="s">
        <v>14</v>
      </c>
      <c r="B11" s="78">
        <v>900</v>
      </c>
      <c r="C11" s="78">
        <v>90095</v>
      </c>
      <c r="D11" s="90" t="s">
        <v>167</v>
      </c>
      <c r="E11" s="263">
        <v>2000</v>
      </c>
    </row>
    <row r="12" spans="1:5" ht="15">
      <c r="A12" s="78" t="s">
        <v>15</v>
      </c>
      <c r="B12" s="78">
        <v>900</v>
      </c>
      <c r="C12" s="78">
        <v>90095</v>
      </c>
      <c r="D12" s="90" t="s">
        <v>168</v>
      </c>
      <c r="E12" s="263">
        <v>2000</v>
      </c>
    </row>
    <row r="13" spans="1:5" ht="15">
      <c r="A13" s="78" t="s">
        <v>1</v>
      </c>
      <c r="B13" s="78">
        <v>900</v>
      </c>
      <c r="C13" s="78">
        <v>90095</v>
      </c>
      <c r="D13" s="90" t="s">
        <v>169</v>
      </c>
      <c r="E13" s="263">
        <v>2000</v>
      </c>
    </row>
    <row r="14" spans="1:5" ht="15">
      <c r="A14" s="78" t="s">
        <v>20</v>
      </c>
      <c r="B14" s="78">
        <v>900</v>
      </c>
      <c r="C14" s="78">
        <v>90095</v>
      </c>
      <c r="D14" s="90" t="s">
        <v>170</v>
      </c>
      <c r="E14" s="263">
        <v>2000</v>
      </c>
    </row>
    <row r="15" spans="1:5" ht="15">
      <c r="A15" s="78" t="s">
        <v>23</v>
      </c>
      <c r="B15" s="78">
        <v>900</v>
      </c>
      <c r="C15" s="78">
        <v>90095</v>
      </c>
      <c r="D15" s="90" t="s">
        <v>171</v>
      </c>
      <c r="E15" s="263">
        <v>2000</v>
      </c>
    </row>
    <row r="16" spans="1:5" ht="15">
      <c r="A16" s="78" t="s">
        <v>26</v>
      </c>
      <c r="B16" s="78">
        <v>900</v>
      </c>
      <c r="C16" s="78">
        <v>90095</v>
      </c>
      <c r="D16" s="90" t="s">
        <v>172</v>
      </c>
      <c r="E16" s="263">
        <v>2000</v>
      </c>
    </row>
    <row r="17" spans="1:5" ht="15">
      <c r="A17" s="78" t="s">
        <v>32</v>
      </c>
      <c r="B17" s="78">
        <v>900</v>
      </c>
      <c r="C17" s="78">
        <v>90095</v>
      </c>
      <c r="D17" s="90" t="s">
        <v>173</v>
      </c>
      <c r="E17" s="263">
        <v>2000</v>
      </c>
    </row>
    <row r="18" spans="1:5" ht="15">
      <c r="A18" s="78" t="s">
        <v>54</v>
      </c>
      <c r="B18" s="78">
        <v>900</v>
      </c>
      <c r="C18" s="78">
        <v>90095</v>
      </c>
      <c r="D18" s="90" t="s">
        <v>174</v>
      </c>
      <c r="E18" s="263">
        <v>2000</v>
      </c>
    </row>
    <row r="19" spans="1:5" ht="15">
      <c r="A19" s="78" t="s">
        <v>164</v>
      </c>
      <c r="B19" s="78">
        <v>900</v>
      </c>
      <c r="C19" s="78">
        <v>90095</v>
      </c>
      <c r="D19" s="90" t="s">
        <v>175</v>
      </c>
      <c r="E19" s="263">
        <v>2000</v>
      </c>
    </row>
    <row r="20" spans="1:5" ht="15">
      <c r="A20" s="78" t="s">
        <v>165</v>
      </c>
      <c r="B20" s="78">
        <v>900</v>
      </c>
      <c r="C20" s="78">
        <v>90095</v>
      </c>
      <c r="D20" s="90" t="s">
        <v>176</v>
      </c>
      <c r="E20" s="263">
        <v>2000</v>
      </c>
    </row>
    <row r="21" spans="1:5" ht="19.5" customHeight="1">
      <c r="A21" s="390" t="s">
        <v>84</v>
      </c>
      <c r="B21" s="390"/>
      <c r="C21" s="390"/>
      <c r="D21" s="390"/>
      <c r="E21" s="91">
        <f>SUM(E10:E20)</f>
        <v>22000</v>
      </c>
    </row>
    <row r="24" ht="12.75">
      <c r="A24" s="50"/>
    </row>
  </sheetData>
  <mergeCells count="2">
    <mergeCell ref="A5:E5"/>
    <mergeCell ref="A21:D21"/>
  </mergeCells>
  <printOptions horizontalCentered="1"/>
  <pageMargins left="0.7874015748031497" right="0.5905511811023623" top="1.28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1" max="1" width="6.875" style="2" customWidth="1"/>
    <col min="2" max="2" width="38.875" style="2" customWidth="1"/>
    <col min="3" max="3" width="17.75390625" style="2" customWidth="1"/>
    <col min="4" max="4" width="16.00390625" style="2" customWidth="1"/>
    <col min="5" max="5" width="15.625" style="2" customWidth="1"/>
    <col min="6" max="6" width="17.75390625" style="2" customWidth="1"/>
    <col min="7" max="16384" width="9.125" style="2" customWidth="1"/>
  </cols>
  <sheetData>
    <row r="2" spans="5:6" ht="12.75">
      <c r="E2" s="384" t="s">
        <v>511</v>
      </c>
      <c r="F2" s="384"/>
    </row>
    <row r="3" spans="5:6" ht="12.75">
      <c r="E3" s="384" t="s">
        <v>519</v>
      </c>
      <c r="F3" s="384"/>
    </row>
    <row r="4" spans="5:6" ht="12.75">
      <c r="E4" s="384" t="s">
        <v>515</v>
      </c>
      <c r="F4" s="384"/>
    </row>
    <row r="6" spans="1:6" ht="18">
      <c r="A6" s="363" t="s">
        <v>127</v>
      </c>
      <c r="B6" s="363"/>
      <c r="C6" s="363"/>
      <c r="D6" s="363"/>
      <c r="E6" s="363"/>
      <c r="F6" s="363"/>
    </row>
    <row r="7" ht="12.75">
      <c r="F7" s="271" t="s">
        <v>46</v>
      </c>
    </row>
    <row r="8" spans="1:6" ht="24.75" customHeight="1">
      <c r="A8" s="395" t="s">
        <v>91</v>
      </c>
      <c r="B8" s="395" t="s">
        <v>0</v>
      </c>
      <c r="C8" s="396" t="s">
        <v>490</v>
      </c>
      <c r="D8" s="395" t="s">
        <v>128</v>
      </c>
      <c r="E8" s="395"/>
      <c r="F8" s="395"/>
    </row>
    <row r="9" spans="1:6" ht="24.75" customHeight="1">
      <c r="A9" s="395"/>
      <c r="B9" s="395"/>
      <c r="C9" s="396"/>
      <c r="D9" s="17">
        <v>2009</v>
      </c>
      <c r="E9" s="17">
        <v>2010</v>
      </c>
      <c r="F9" s="17">
        <v>2011</v>
      </c>
    </row>
    <row r="10" spans="1:6" ht="7.5" customHeight="1">
      <c r="A10" s="15">
        <v>1</v>
      </c>
      <c r="B10" s="15">
        <v>2</v>
      </c>
      <c r="C10" s="15">
        <v>4</v>
      </c>
      <c r="D10" s="15">
        <v>5</v>
      </c>
      <c r="E10" s="15">
        <v>6</v>
      </c>
      <c r="F10" s="15"/>
    </row>
    <row r="11" spans="1:6" ht="19.5" customHeight="1">
      <c r="A11" s="98" t="s">
        <v>11</v>
      </c>
      <c r="B11" s="94" t="s">
        <v>129</v>
      </c>
      <c r="C11" s="92">
        <v>12929963</v>
      </c>
      <c r="D11" s="92">
        <v>8403450</v>
      </c>
      <c r="E11" s="92">
        <v>8509100</v>
      </c>
      <c r="F11" s="92">
        <v>8597300</v>
      </c>
    </row>
    <row r="12" spans="1:6" ht="19.5" customHeight="1">
      <c r="A12" s="98" t="s">
        <v>130</v>
      </c>
      <c r="B12" s="16" t="s">
        <v>131</v>
      </c>
      <c r="C12" s="92">
        <f>C11-C16-C17</f>
        <v>7712163</v>
      </c>
      <c r="D12" s="92">
        <f>D11-D16-D17</f>
        <v>3232350</v>
      </c>
      <c r="E12" s="92">
        <f>E11-E16-E17</f>
        <v>3319400</v>
      </c>
      <c r="F12" s="92">
        <f>F11-F16-F17</f>
        <v>3393900</v>
      </c>
    </row>
    <row r="13" spans="1:6" ht="19.5" customHeight="1">
      <c r="A13" s="98" t="s">
        <v>13</v>
      </c>
      <c r="B13" s="16" t="s">
        <v>132</v>
      </c>
      <c r="C13" s="92">
        <f>C12-C14-C15</f>
        <v>5807739</v>
      </c>
      <c r="D13" s="92">
        <v>1238950</v>
      </c>
      <c r="E13" s="92">
        <v>1298900</v>
      </c>
      <c r="F13" s="92">
        <v>1363800</v>
      </c>
    </row>
    <row r="14" spans="1:6" ht="19.5" customHeight="1">
      <c r="A14" s="98" t="s">
        <v>14</v>
      </c>
      <c r="B14" s="16" t="s">
        <v>133</v>
      </c>
      <c r="C14" s="92">
        <v>913368</v>
      </c>
      <c r="D14" s="92">
        <v>1285100</v>
      </c>
      <c r="E14" s="92">
        <v>1275300</v>
      </c>
      <c r="F14" s="92">
        <v>1271800</v>
      </c>
    </row>
    <row r="15" spans="1:6" ht="19.5" customHeight="1">
      <c r="A15" s="98" t="s">
        <v>15</v>
      </c>
      <c r="B15" s="16" t="s">
        <v>134</v>
      </c>
      <c r="C15" s="92">
        <v>991056</v>
      </c>
      <c r="D15" s="92">
        <v>708300</v>
      </c>
      <c r="E15" s="92">
        <v>745200</v>
      </c>
      <c r="F15" s="92">
        <v>758300</v>
      </c>
    </row>
    <row r="16" spans="1:6" ht="19.5" customHeight="1">
      <c r="A16" s="98" t="s">
        <v>135</v>
      </c>
      <c r="B16" s="20" t="s">
        <v>136</v>
      </c>
      <c r="C16" s="92">
        <v>3606120</v>
      </c>
      <c r="D16" s="92">
        <v>3629300</v>
      </c>
      <c r="E16" s="92">
        <v>3637400</v>
      </c>
      <c r="F16" s="92">
        <v>3642300</v>
      </c>
    </row>
    <row r="17" spans="1:6" ht="19.5" customHeight="1">
      <c r="A17" s="98" t="s">
        <v>137</v>
      </c>
      <c r="B17" s="16" t="s">
        <v>138</v>
      </c>
      <c r="C17" s="92">
        <v>1611680</v>
      </c>
      <c r="D17" s="92">
        <v>1541800</v>
      </c>
      <c r="E17" s="92">
        <v>1552300</v>
      </c>
      <c r="F17" s="92">
        <v>1561100</v>
      </c>
    </row>
    <row r="18" spans="1:6" ht="19.5" customHeight="1">
      <c r="A18" s="98" t="s">
        <v>16</v>
      </c>
      <c r="B18" s="95" t="s">
        <v>139</v>
      </c>
      <c r="C18" s="92">
        <v>12001963</v>
      </c>
      <c r="D18" s="92">
        <v>8073450</v>
      </c>
      <c r="E18" s="92">
        <v>8129100</v>
      </c>
      <c r="F18" s="92">
        <v>8497300</v>
      </c>
    </row>
    <row r="19" spans="1:6" ht="19.5" customHeight="1">
      <c r="A19" s="98" t="s">
        <v>17</v>
      </c>
      <c r="B19" s="95" t="s">
        <v>140</v>
      </c>
      <c r="C19" s="92">
        <f>C20+C24+C28+C29</f>
        <v>978400</v>
      </c>
      <c r="D19" s="92">
        <f>D20+D24+D28+D29</f>
        <v>354780</v>
      </c>
      <c r="E19" s="92">
        <f>E20+E24+E28+E29</f>
        <v>398530</v>
      </c>
      <c r="F19" s="92">
        <f>F20+F24+F28+F29</f>
        <v>101200</v>
      </c>
    </row>
    <row r="20" spans="1:6" ht="30" customHeight="1">
      <c r="A20" s="98" t="s">
        <v>130</v>
      </c>
      <c r="B20" s="96" t="s">
        <v>141</v>
      </c>
      <c r="C20" s="92">
        <f>C21+C23</f>
        <v>978400</v>
      </c>
      <c r="D20" s="92">
        <f>D21+D23</f>
        <v>354780</v>
      </c>
      <c r="E20" s="92">
        <f>E21+E23</f>
        <v>398530</v>
      </c>
      <c r="F20" s="92">
        <f>F21+F23</f>
        <v>101200</v>
      </c>
    </row>
    <row r="21" spans="1:6" ht="19.5" customHeight="1">
      <c r="A21" s="98" t="s">
        <v>13</v>
      </c>
      <c r="B21" s="16" t="s">
        <v>142</v>
      </c>
      <c r="C21" s="92">
        <v>928000</v>
      </c>
      <c r="D21" s="92">
        <v>330000</v>
      </c>
      <c r="E21" s="92">
        <v>380000</v>
      </c>
      <c r="F21" s="92">
        <v>100000</v>
      </c>
    </row>
    <row r="22" spans="1:6" ht="60" customHeight="1">
      <c r="A22" s="98" t="s">
        <v>14</v>
      </c>
      <c r="B22" s="96" t="s">
        <v>143</v>
      </c>
      <c r="C22" s="92"/>
      <c r="D22" s="92"/>
      <c r="E22" s="92"/>
      <c r="F22" s="92"/>
    </row>
    <row r="23" spans="1:6" ht="19.5" customHeight="1">
      <c r="A23" s="98" t="s">
        <v>15</v>
      </c>
      <c r="B23" s="16" t="s">
        <v>144</v>
      </c>
      <c r="C23" s="92">
        <v>50400</v>
      </c>
      <c r="D23" s="92">
        <v>24780</v>
      </c>
      <c r="E23" s="92">
        <v>18530</v>
      </c>
      <c r="F23" s="92">
        <v>1200</v>
      </c>
    </row>
    <row r="24" spans="1:6" ht="30" customHeight="1">
      <c r="A24" s="98" t="s">
        <v>135</v>
      </c>
      <c r="B24" s="96" t="s">
        <v>145</v>
      </c>
      <c r="C24" s="92"/>
      <c r="D24" s="92"/>
      <c r="E24" s="92"/>
      <c r="F24" s="92"/>
    </row>
    <row r="25" spans="1:6" ht="19.5" customHeight="1">
      <c r="A25" s="98" t="s">
        <v>13</v>
      </c>
      <c r="B25" s="16" t="s">
        <v>142</v>
      </c>
      <c r="C25" s="92"/>
      <c r="D25" s="92"/>
      <c r="E25" s="92"/>
      <c r="F25" s="92"/>
    </row>
    <row r="26" spans="1:6" ht="60" customHeight="1">
      <c r="A26" s="98" t="s">
        <v>14</v>
      </c>
      <c r="B26" s="96" t="s">
        <v>143</v>
      </c>
      <c r="C26" s="93"/>
      <c r="D26" s="93"/>
      <c r="E26" s="92"/>
      <c r="F26" s="92"/>
    </row>
    <row r="27" spans="1:6" ht="19.5" customHeight="1">
      <c r="A27" s="98" t="s">
        <v>15</v>
      </c>
      <c r="B27" s="16" t="s">
        <v>144</v>
      </c>
      <c r="C27" s="92"/>
      <c r="D27" s="92"/>
      <c r="E27" s="92"/>
      <c r="F27" s="92"/>
    </row>
    <row r="28" spans="1:6" ht="19.5" customHeight="1">
      <c r="A28" s="98" t="s">
        <v>137</v>
      </c>
      <c r="B28" s="16" t="s">
        <v>146</v>
      </c>
      <c r="C28" s="92"/>
      <c r="D28" s="92"/>
      <c r="E28" s="92"/>
      <c r="F28" s="92"/>
    </row>
    <row r="29" spans="1:6" ht="19.5" customHeight="1">
      <c r="A29" s="98" t="s">
        <v>147</v>
      </c>
      <c r="B29" s="16" t="s">
        <v>25</v>
      </c>
      <c r="C29" s="92"/>
      <c r="D29" s="92"/>
      <c r="E29" s="92"/>
      <c r="F29" s="92"/>
    </row>
    <row r="30" spans="1:6" ht="19.5" customHeight="1">
      <c r="A30" s="98" t="s">
        <v>42</v>
      </c>
      <c r="B30" s="95" t="s">
        <v>148</v>
      </c>
      <c r="C30" s="92">
        <f>C11-C18</f>
        <v>928000</v>
      </c>
      <c r="D30" s="92">
        <f>D11-D18</f>
        <v>330000</v>
      </c>
      <c r="E30" s="92">
        <f>E11-E18</f>
        <v>380000</v>
      </c>
      <c r="F30" s="92">
        <f>F11-F18</f>
        <v>100000</v>
      </c>
    </row>
    <row r="31" spans="1:6" ht="19.5" customHeight="1">
      <c r="A31" s="98" t="s">
        <v>149</v>
      </c>
      <c r="B31" s="95" t="s">
        <v>150</v>
      </c>
      <c r="C31" s="92">
        <v>810000</v>
      </c>
      <c r="D31" s="92">
        <v>480000</v>
      </c>
      <c r="E31" s="92">
        <v>100000</v>
      </c>
      <c r="F31" s="92">
        <v>0</v>
      </c>
    </row>
    <row r="32" spans="1:6" ht="60" customHeight="1">
      <c r="A32" s="98" t="s">
        <v>13</v>
      </c>
      <c r="B32" s="96" t="s">
        <v>151</v>
      </c>
      <c r="C32" s="92"/>
      <c r="D32" s="92"/>
      <c r="E32" s="92"/>
      <c r="F32" s="92"/>
    </row>
    <row r="33" spans="1:6" ht="19.5" customHeight="1">
      <c r="A33" s="98" t="s">
        <v>152</v>
      </c>
      <c r="B33" s="95" t="s">
        <v>156</v>
      </c>
      <c r="C33" s="273">
        <f>C31/C11</f>
        <v>0.06264519086404191</v>
      </c>
      <c r="D33" s="273">
        <f>D31/D11</f>
        <v>0.05711939739035753</v>
      </c>
      <c r="E33" s="273">
        <f>E31/E11</f>
        <v>0.011752124196448508</v>
      </c>
      <c r="F33" s="273">
        <f>F31/F11</f>
        <v>0</v>
      </c>
    </row>
    <row r="34" spans="1:6" ht="30" customHeight="1">
      <c r="A34" s="98" t="s">
        <v>153</v>
      </c>
      <c r="B34" s="97" t="s">
        <v>157</v>
      </c>
      <c r="C34" s="273">
        <f>C21/C11</f>
        <v>0.0717712803973221</v>
      </c>
      <c r="D34" s="273">
        <f>D21/D11</f>
        <v>0.0392695857058708</v>
      </c>
      <c r="E34" s="273">
        <f>E21/E11</f>
        <v>0.044658071946504334</v>
      </c>
      <c r="F34" s="273">
        <f>F21/F11</f>
        <v>0.011631558745187443</v>
      </c>
    </row>
    <row r="35" spans="1:6" ht="30" customHeight="1">
      <c r="A35" s="98" t="s">
        <v>154</v>
      </c>
      <c r="B35" s="97" t="s">
        <v>158</v>
      </c>
      <c r="C35" s="92"/>
      <c r="D35" s="92"/>
      <c r="E35" s="92"/>
      <c r="F35" s="92"/>
    </row>
    <row r="36" spans="1:6" ht="30" customHeight="1">
      <c r="A36" s="98" t="s">
        <v>155</v>
      </c>
      <c r="B36" s="97" t="s">
        <v>159</v>
      </c>
      <c r="C36" s="92"/>
      <c r="D36" s="92"/>
      <c r="E36" s="92"/>
      <c r="F36" s="92"/>
    </row>
  </sheetData>
  <mergeCells count="8">
    <mergeCell ref="D8:F8"/>
    <mergeCell ref="B8:B9"/>
    <mergeCell ref="A8:A9"/>
    <mergeCell ref="C8:C9"/>
    <mergeCell ref="E2:F2"/>
    <mergeCell ref="E3:F3"/>
    <mergeCell ref="E4:F4"/>
    <mergeCell ref="A6:F6"/>
  </mergeCell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E4" sqref="E4:F4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6.875" style="0" customWidth="1"/>
    <col min="4" max="6" width="15.75390625" style="0" customWidth="1"/>
  </cols>
  <sheetData>
    <row r="2" spans="5:6" ht="12.75">
      <c r="E2" s="379" t="s">
        <v>512</v>
      </c>
      <c r="F2" s="379"/>
    </row>
    <row r="3" spans="5:6" ht="12.75">
      <c r="E3" s="379" t="s">
        <v>519</v>
      </c>
      <c r="F3" s="379"/>
    </row>
    <row r="4" spans="5:6" ht="12.75">
      <c r="E4" s="379" t="s">
        <v>515</v>
      </c>
      <c r="F4" s="379"/>
    </row>
    <row r="6" spans="1:6" ht="18">
      <c r="A6" s="394" t="s">
        <v>488</v>
      </c>
      <c r="B6" s="394"/>
      <c r="C6" s="394"/>
      <c r="D6" s="394"/>
      <c r="E6" s="394"/>
      <c r="F6" s="394"/>
    </row>
    <row r="7" spans="1:6" ht="12.75" customHeight="1">
      <c r="A7" s="6"/>
      <c r="B7" s="6"/>
      <c r="C7" s="6"/>
      <c r="D7" s="6"/>
      <c r="E7" s="6"/>
      <c r="F7" s="6"/>
    </row>
    <row r="8" spans="2:6" ht="13.5" thickBot="1">
      <c r="B8" s="2"/>
      <c r="C8" s="2"/>
      <c r="D8" s="2"/>
      <c r="E8" s="2"/>
      <c r="F8" s="272" t="s">
        <v>46</v>
      </c>
    </row>
    <row r="9" spans="1:6" ht="15.75" customHeight="1" thickBot="1">
      <c r="A9" s="54"/>
      <c r="B9" s="29"/>
      <c r="C9" s="29" t="s">
        <v>92</v>
      </c>
      <c r="D9" s="397" t="s">
        <v>111</v>
      </c>
      <c r="E9" s="398"/>
      <c r="F9" s="399"/>
    </row>
    <row r="10" spans="1:6" ht="15.75" customHeight="1">
      <c r="A10" s="55"/>
      <c r="B10" s="30" t="s">
        <v>112</v>
      </c>
      <c r="C10" s="30" t="s">
        <v>113</v>
      </c>
      <c r="D10" s="55"/>
      <c r="E10" s="55"/>
      <c r="F10" s="55"/>
    </row>
    <row r="11" spans="1:6" ht="15.75" customHeight="1">
      <c r="A11" s="30" t="s">
        <v>91</v>
      </c>
      <c r="B11" s="30" t="s">
        <v>114</v>
      </c>
      <c r="C11" s="30" t="s">
        <v>115</v>
      </c>
      <c r="D11" s="30">
        <v>2008</v>
      </c>
      <c r="E11" s="30">
        <v>2009</v>
      </c>
      <c r="F11" s="30">
        <v>2010</v>
      </c>
    </row>
    <row r="12" spans="1:6" ht="15.75" customHeight="1">
      <c r="A12" s="55"/>
      <c r="B12" s="56"/>
      <c r="C12" s="30" t="s">
        <v>489</v>
      </c>
      <c r="D12" s="55"/>
      <c r="E12" s="55"/>
      <c r="F12" s="55"/>
    </row>
    <row r="13" spans="1:6" ht="6" customHeight="1" thickBot="1">
      <c r="A13" s="55"/>
      <c r="B13" s="57"/>
      <c r="C13" s="30"/>
      <c r="D13" s="58"/>
      <c r="E13" s="58"/>
      <c r="F13" s="58"/>
    </row>
    <row r="14" spans="1:6" ht="7.5" customHeight="1" thickBot="1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</row>
    <row r="15" spans="1:6" ht="18" customHeight="1">
      <c r="A15" s="59" t="s">
        <v>13</v>
      </c>
      <c r="B15" s="60" t="s">
        <v>116</v>
      </c>
      <c r="C15" s="61"/>
      <c r="D15" s="265"/>
      <c r="E15" s="270"/>
      <c r="F15" s="270"/>
    </row>
    <row r="16" spans="1:6" ht="18" customHeight="1">
      <c r="A16" s="62" t="s">
        <v>14</v>
      </c>
      <c r="B16" s="63" t="s">
        <v>21</v>
      </c>
      <c r="C16" s="63"/>
      <c r="D16" s="266"/>
      <c r="E16" s="63"/>
      <c r="F16" s="63"/>
    </row>
    <row r="17" spans="1:6" ht="18" customHeight="1">
      <c r="A17" s="62" t="s">
        <v>15</v>
      </c>
      <c r="B17" s="63" t="s">
        <v>22</v>
      </c>
      <c r="C17" s="99">
        <v>1738000</v>
      </c>
      <c r="D17" s="267">
        <v>810000</v>
      </c>
      <c r="E17" s="99">
        <v>480000</v>
      </c>
      <c r="F17" s="99">
        <v>100000</v>
      </c>
    </row>
    <row r="18" spans="1:6" ht="18" customHeight="1">
      <c r="A18" s="62" t="s">
        <v>1</v>
      </c>
      <c r="B18" s="63" t="s">
        <v>117</v>
      </c>
      <c r="C18" s="63"/>
      <c r="D18" s="266"/>
      <c r="E18" s="63"/>
      <c r="F18" s="63"/>
    </row>
    <row r="19" spans="1:6" ht="18" customHeight="1">
      <c r="A19" s="59" t="s">
        <v>20</v>
      </c>
      <c r="B19" s="63" t="s">
        <v>118</v>
      </c>
      <c r="C19" s="63"/>
      <c r="D19" s="266"/>
      <c r="E19" s="63"/>
      <c r="F19" s="63"/>
    </row>
    <row r="20" spans="1:6" ht="18" customHeight="1">
      <c r="A20" s="59"/>
      <c r="B20" s="63" t="s">
        <v>119</v>
      </c>
      <c r="C20" s="63"/>
      <c r="D20" s="266"/>
      <c r="E20" s="63"/>
      <c r="F20" s="63"/>
    </row>
    <row r="21" spans="1:6" ht="18" customHeight="1">
      <c r="A21" s="59"/>
      <c r="B21" s="63" t="s">
        <v>120</v>
      </c>
      <c r="C21" s="63"/>
      <c r="D21" s="266"/>
      <c r="E21" s="63"/>
      <c r="F21" s="63"/>
    </row>
    <row r="22" spans="1:6" ht="18" customHeight="1">
      <c r="A22" s="59"/>
      <c r="B22" s="64" t="s">
        <v>121</v>
      </c>
      <c r="C22" s="63"/>
      <c r="D22" s="266"/>
      <c r="E22" s="63"/>
      <c r="F22" s="63"/>
    </row>
    <row r="23" spans="1:6" ht="18" customHeight="1">
      <c r="A23" s="59"/>
      <c r="B23" s="64" t="s">
        <v>122</v>
      </c>
      <c r="C23" s="63"/>
      <c r="D23" s="266"/>
      <c r="E23" s="63"/>
      <c r="F23" s="63"/>
    </row>
    <row r="24" spans="1:6" ht="18" customHeight="1">
      <c r="A24" s="59"/>
      <c r="B24" s="64" t="s">
        <v>123</v>
      </c>
      <c r="C24" s="63"/>
      <c r="D24" s="266"/>
      <c r="E24" s="63"/>
      <c r="F24" s="63"/>
    </row>
    <row r="25" spans="1:6" ht="18" customHeight="1">
      <c r="A25" s="65"/>
      <c r="B25" s="64" t="s">
        <v>124</v>
      </c>
      <c r="C25" s="63"/>
      <c r="D25" s="266"/>
      <c r="E25" s="63"/>
      <c r="F25" s="63"/>
    </row>
    <row r="26" spans="1:6" ht="18" customHeight="1">
      <c r="A26" s="66" t="s">
        <v>23</v>
      </c>
      <c r="B26" s="67" t="s">
        <v>80</v>
      </c>
      <c r="C26" s="131">
        <v>10023861</v>
      </c>
      <c r="D26" s="268">
        <v>12929963</v>
      </c>
      <c r="E26" s="116">
        <v>8403450</v>
      </c>
      <c r="F26" s="116">
        <v>8509100</v>
      </c>
    </row>
    <row r="27" spans="1:6" ht="18" customHeight="1">
      <c r="A27" s="62" t="s">
        <v>26</v>
      </c>
      <c r="B27" s="63" t="s">
        <v>125</v>
      </c>
      <c r="C27" s="99">
        <f>C17</f>
        <v>1738000</v>
      </c>
      <c r="D27" s="267">
        <f>D17</f>
        <v>810000</v>
      </c>
      <c r="E27" s="99">
        <f>E17</f>
        <v>480000</v>
      </c>
      <c r="F27" s="99">
        <f>F17</f>
        <v>100000</v>
      </c>
    </row>
    <row r="28" spans="1:6" ht="18" customHeight="1" thickBot="1">
      <c r="A28" s="68" t="s">
        <v>32</v>
      </c>
      <c r="B28" s="69" t="s">
        <v>126</v>
      </c>
      <c r="C28" s="264">
        <f>C17/C26</f>
        <v>0.17338628299015718</v>
      </c>
      <c r="D28" s="269">
        <f>D17/D26</f>
        <v>0.06264519086404191</v>
      </c>
      <c r="E28" s="264">
        <f>E17/E26</f>
        <v>0.05711939739035753</v>
      </c>
      <c r="F28" s="264">
        <f>F17/F26</f>
        <v>0.011752124196448508</v>
      </c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</sheetData>
  <mergeCells count="5">
    <mergeCell ref="D9:F9"/>
    <mergeCell ref="A6:F6"/>
    <mergeCell ref="E2:F2"/>
    <mergeCell ref="E3:F3"/>
    <mergeCell ref="E4:F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0"/>
  <sheetViews>
    <sheetView workbookViewId="0" topLeftCell="D1">
      <selection activeCell="I4" sqref="I4"/>
    </sheetView>
  </sheetViews>
  <sheetFormatPr defaultColWidth="9.00390625" defaultRowHeight="12.75"/>
  <cols>
    <col min="1" max="1" width="4.00390625" style="227" customWidth="1"/>
    <col min="2" max="2" width="6.75390625" style="227" customWidth="1"/>
    <col min="3" max="3" width="46.625" style="227" customWidth="1"/>
    <col min="4" max="4" width="9.75390625" style="227" customWidth="1"/>
    <col min="5" max="5" width="8.25390625" style="227" customWidth="1"/>
    <col min="6" max="6" width="8.375" style="227" customWidth="1"/>
    <col min="7" max="7" width="9.875" style="227" customWidth="1"/>
    <col min="8" max="8" width="8.25390625" style="227" customWidth="1"/>
    <col min="9" max="9" width="8.875" style="227" customWidth="1"/>
    <col min="10" max="11" width="9.125" style="227" customWidth="1"/>
  </cols>
  <sheetData>
    <row r="2" spans="9:10" ht="13.5">
      <c r="I2" s="142" t="s">
        <v>455</v>
      </c>
      <c r="J2" s="143"/>
    </row>
    <row r="3" spans="9:10" ht="13.5">
      <c r="I3" s="142" t="s">
        <v>519</v>
      </c>
      <c r="J3" s="143"/>
    </row>
    <row r="4" spans="9:10" ht="13.5">
      <c r="I4" s="142" t="s">
        <v>515</v>
      </c>
      <c r="J4" s="143"/>
    </row>
    <row r="5" spans="6:7" ht="13.5">
      <c r="F5" s="142"/>
      <c r="G5" s="143"/>
    </row>
    <row r="6" spans="1:11" ht="18">
      <c r="A6" s="302" t="s">
        <v>456</v>
      </c>
      <c r="B6" s="302"/>
      <c r="C6" s="302"/>
      <c r="D6" s="302"/>
      <c r="E6" s="303"/>
      <c r="F6" s="303"/>
      <c r="G6" s="303"/>
      <c r="H6" s="303"/>
      <c r="I6" s="303"/>
      <c r="J6" s="303"/>
      <c r="K6" s="303"/>
    </row>
    <row r="7" spans="6:7" ht="13.5">
      <c r="F7" s="142"/>
      <c r="G7" s="143"/>
    </row>
    <row r="8" ht="14.25" thickBot="1"/>
    <row r="9" spans="1:11" ht="13.5" customHeight="1" thickBot="1">
      <c r="A9" s="295" t="s">
        <v>2</v>
      </c>
      <c r="B9" s="295" t="s">
        <v>3</v>
      </c>
      <c r="C9" s="295" t="s">
        <v>18</v>
      </c>
      <c r="D9" s="297" t="s">
        <v>451</v>
      </c>
      <c r="E9" s="350" t="s">
        <v>6</v>
      </c>
      <c r="F9" s="351"/>
      <c r="G9" s="351"/>
      <c r="H9" s="351"/>
      <c r="I9" s="351"/>
      <c r="J9" s="351"/>
      <c r="K9" s="352"/>
    </row>
    <row r="10" spans="1:11" ht="13.5" customHeight="1" thickBot="1">
      <c r="A10" s="295"/>
      <c r="B10" s="295"/>
      <c r="C10" s="295"/>
      <c r="D10" s="297"/>
      <c r="E10" s="353" t="s">
        <v>41</v>
      </c>
      <c r="F10" s="350" t="s">
        <v>73</v>
      </c>
      <c r="G10" s="351"/>
      <c r="H10" s="351"/>
      <c r="I10" s="351"/>
      <c r="J10" s="352"/>
      <c r="K10" s="360" t="s">
        <v>453</v>
      </c>
    </row>
    <row r="11" spans="1:11" ht="13.5" customHeight="1" thickBot="1">
      <c r="A11" s="295"/>
      <c r="B11" s="295"/>
      <c r="C11" s="295"/>
      <c r="D11" s="297"/>
      <c r="E11" s="354"/>
      <c r="F11" s="356" t="s">
        <v>340</v>
      </c>
      <c r="G11" s="358" t="s">
        <v>341</v>
      </c>
      <c r="H11" s="356" t="s">
        <v>74</v>
      </c>
      <c r="I11" s="358" t="s">
        <v>342</v>
      </c>
      <c r="J11" s="356" t="s">
        <v>452</v>
      </c>
      <c r="K11" s="361"/>
    </row>
    <row r="12" spans="1:11" ht="39.75" customHeight="1" thickBot="1">
      <c r="A12" s="296"/>
      <c r="B12" s="296"/>
      <c r="C12" s="296"/>
      <c r="D12" s="298"/>
      <c r="E12" s="355"/>
      <c r="F12" s="357"/>
      <c r="G12" s="359"/>
      <c r="H12" s="357"/>
      <c r="I12" s="359"/>
      <c r="J12" s="357"/>
      <c r="K12" s="362"/>
    </row>
    <row r="13" spans="1:11" ht="10.5" customHeight="1" thickBot="1">
      <c r="A13" s="240">
        <v>1</v>
      </c>
      <c r="B13" s="241">
        <v>2</v>
      </c>
      <c r="C13" s="241">
        <v>3</v>
      </c>
      <c r="D13" s="242">
        <v>5</v>
      </c>
      <c r="E13" s="243">
        <v>6</v>
      </c>
      <c r="F13" s="243">
        <v>7</v>
      </c>
      <c r="G13" s="243">
        <v>8</v>
      </c>
      <c r="H13" s="243">
        <v>9</v>
      </c>
      <c r="I13" s="243">
        <v>10</v>
      </c>
      <c r="J13" s="243">
        <v>11</v>
      </c>
      <c r="K13" s="244">
        <v>12</v>
      </c>
    </row>
    <row r="14" spans="1:11" ht="12.75" customHeight="1">
      <c r="A14" s="300" t="s">
        <v>191</v>
      </c>
      <c r="B14" s="300"/>
      <c r="C14" s="228" t="s">
        <v>417</v>
      </c>
      <c r="D14" s="229">
        <f aca="true" t="shared" si="0" ref="D14:K14">SUM(D15:D17)</f>
        <v>1128200</v>
      </c>
      <c r="E14" s="229">
        <f t="shared" si="0"/>
        <v>8200</v>
      </c>
      <c r="F14" s="229">
        <f t="shared" si="0"/>
        <v>0</v>
      </c>
      <c r="G14" s="229">
        <f t="shared" si="0"/>
        <v>0</v>
      </c>
      <c r="H14" s="229">
        <f t="shared" si="0"/>
        <v>0</v>
      </c>
      <c r="I14" s="229">
        <f t="shared" si="0"/>
        <v>0</v>
      </c>
      <c r="J14" s="229">
        <f t="shared" si="0"/>
        <v>0</v>
      </c>
      <c r="K14" s="239">
        <f t="shared" si="0"/>
        <v>1120000</v>
      </c>
    </row>
    <row r="15" spans="1:11" s="226" customFormat="1" ht="12.75" customHeight="1">
      <c r="A15" s="301"/>
      <c r="B15" s="230" t="s">
        <v>192</v>
      </c>
      <c r="C15" s="231" t="s">
        <v>418</v>
      </c>
      <c r="D15" s="232">
        <v>1120000</v>
      </c>
      <c r="E15" s="245"/>
      <c r="F15" s="245"/>
      <c r="G15" s="245"/>
      <c r="H15" s="245"/>
      <c r="I15" s="245"/>
      <c r="J15" s="245"/>
      <c r="K15" s="245">
        <v>1120000</v>
      </c>
    </row>
    <row r="16" spans="1:11" s="226" customFormat="1" ht="12.75" customHeight="1">
      <c r="A16" s="301"/>
      <c r="B16" s="230" t="s">
        <v>343</v>
      </c>
      <c r="C16" s="231" t="s">
        <v>420</v>
      </c>
      <c r="D16" s="232">
        <v>7000</v>
      </c>
      <c r="E16" s="245">
        <v>7000</v>
      </c>
      <c r="F16" s="245"/>
      <c r="G16" s="245"/>
      <c r="H16" s="245"/>
      <c r="I16" s="245"/>
      <c r="J16" s="245"/>
      <c r="K16" s="245"/>
    </row>
    <row r="17" spans="1:11" s="226" customFormat="1" ht="12.75" customHeight="1">
      <c r="A17" s="301"/>
      <c r="B17" s="230" t="s">
        <v>344</v>
      </c>
      <c r="C17" s="231" t="s">
        <v>201</v>
      </c>
      <c r="D17" s="232">
        <v>1200</v>
      </c>
      <c r="E17" s="245">
        <v>1200</v>
      </c>
      <c r="F17" s="245"/>
      <c r="G17" s="245"/>
      <c r="H17" s="245"/>
      <c r="I17" s="245"/>
      <c r="J17" s="245"/>
      <c r="K17" s="245"/>
    </row>
    <row r="18" spans="1:11" s="27" customFormat="1" ht="12.75" customHeight="1">
      <c r="A18" s="304" t="s">
        <v>345</v>
      </c>
      <c r="B18" s="304"/>
      <c r="C18" s="233" t="s">
        <v>197</v>
      </c>
      <c r="D18" s="234">
        <f aca="true" t="shared" si="1" ref="D18:K18">SUM(D19)</f>
        <v>422000</v>
      </c>
      <c r="E18" s="234">
        <f t="shared" si="1"/>
        <v>22000</v>
      </c>
      <c r="F18" s="234">
        <f t="shared" si="1"/>
        <v>2000</v>
      </c>
      <c r="G18" s="234">
        <f t="shared" si="1"/>
        <v>0</v>
      </c>
      <c r="H18" s="234">
        <f t="shared" si="1"/>
        <v>0</v>
      </c>
      <c r="I18" s="234">
        <f t="shared" si="1"/>
        <v>0</v>
      </c>
      <c r="J18" s="234">
        <f t="shared" si="1"/>
        <v>0</v>
      </c>
      <c r="K18" s="237">
        <f t="shared" si="1"/>
        <v>400000</v>
      </c>
    </row>
    <row r="19" spans="1:11" s="226" customFormat="1" ht="12.75" customHeight="1">
      <c r="A19" s="230"/>
      <c r="B19" s="230" t="s">
        <v>198</v>
      </c>
      <c r="C19" s="231" t="s">
        <v>199</v>
      </c>
      <c r="D19" s="232">
        <v>422000</v>
      </c>
      <c r="E19" s="245">
        <v>22000</v>
      </c>
      <c r="F19" s="245">
        <v>2000</v>
      </c>
      <c r="G19" s="245"/>
      <c r="H19" s="245"/>
      <c r="I19" s="245"/>
      <c r="J19" s="245"/>
      <c r="K19" s="245">
        <v>400000</v>
      </c>
    </row>
    <row r="20" spans="1:11" ht="12.75" customHeight="1">
      <c r="A20" s="304" t="s">
        <v>346</v>
      </c>
      <c r="B20" s="304"/>
      <c r="C20" s="233" t="s">
        <v>200</v>
      </c>
      <c r="D20" s="234">
        <f aca="true" t="shared" si="2" ref="D20:K20">SUM(D21:D22)</f>
        <v>92640</v>
      </c>
      <c r="E20" s="234">
        <f t="shared" si="2"/>
        <v>82640</v>
      </c>
      <c r="F20" s="234">
        <f t="shared" si="2"/>
        <v>5640</v>
      </c>
      <c r="G20" s="234">
        <f t="shared" si="2"/>
        <v>0</v>
      </c>
      <c r="H20" s="234">
        <f t="shared" si="2"/>
        <v>0</v>
      </c>
      <c r="I20" s="234">
        <f t="shared" si="2"/>
        <v>0</v>
      </c>
      <c r="J20" s="234">
        <f t="shared" si="2"/>
        <v>0</v>
      </c>
      <c r="K20" s="237">
        <f t="shared" si="2"/>
        <v>10000</v>
      </c>
    </row>
    <row r="21" spans="1:11" s="226" customFormat="1" ht="12.75" customHeight="1">
      <c r="A21" s="301"/>
      <c r="B21" s="230" t="s">
        <v>347</v>
      </c>
      <c r="C21" s="231" t="s">
        <v>348</v>
      </c>
      <c r="D21" s="232">
        <v>3000</v>
      </c>
      <c r="E21" s="245">
        <v>3000</v>
      </c>
      <c r="F21" s="245"/>
      <c r="G21" s="245"/>
      <c r="H21" s="245"/>
      <c r="I21" s="245"/>
      <c r="J21" s="245"/>
      <c r="K21" s="245"/>
    </row>
    <row r="22" spans="1:11" s="226" customFormat="1" ht="12.75" customHeight="1">
      <c r="A22" s="301"/>
      <c r="B22" s="230" t="s">
        <v>349</v>
      </c>
      <c r="C22" s="231" t="s">
        <v>201</v>
      </c>
      <c r="D22" s="232">
        <v>89640</v>
      </c>
      <c r="E22" s="245">
        <v>79640</v>
      </c>
      <c r="F22" s="245">
        <v>5640</v>
      </c>
      <c r="G22" s="245"/>
      <c r="H22" s="245"/>
      <c r="I22" s="245"/>
      <c r="J22" s="245"/>
      <c r="K22" s="245">
        <v>10000</v>
      </c>
    </row>
    <row r="23" spans="1:11" ht="12.75" customHeight="1">
      <c r="A23" s="304" t="s">
        <v>350</v>
      </c>
      <c r="B23" s="304"/>
      <c r="C23" s="233" t="s">
        <v>204</v>
      </c>
      <c r="D23" s="234">
        <f aca="true" t="shared" si="3" ref="D23:K23">SUM(D24:D25)</f>
        <v>305350</v>
      </c>
      <c r="E23" s="234">
        <f t="shared" si="3"/>
        <v>235350</v>
      </c>
      <c r="F23" s="234">
        <f t="shared" si="3"/>
        <v>500</v>
      </c>
      <c r="G23" s="234">
        <f t="shared" si="3"/>
        <v>0</v>
      </c>
      <c r="H23" s="234">
        <f t="shared" si="3"/>
        <v>0</v>
      </c>
      <c r="I23" s="234">
        <f t="shared" si="3"/>
        <v>0</v>
      </c>
      <c r="J23" s="234">
        <f t="shared" si="3"/>
        <v>0</v>
      </c>
      <c r="K23" s="237">
        <f t="shared" si="3"/>
        <v>70000</v>
      </c>
    </row>
    <row r="24" spans="1:11" s="226" customFormat="1" ht="12.75" customHeight="1">
      <c r="A24" s="299"/>
      <c r="B24" s="230" t="s">
        <v>205</v>
      </c>
      <c r="C24" s="231" t="s">
        <v>206</v>
      </c>
      <c r="D24" s="232">
        <v>268850</v>
      </c>
      <c r="E24" s="245">
        <v>198850</v>
      </c>
      <c r="F24" s="245">
        <v>500</v>
      </c>
      <c r="G24" s="245"/>
      <c r="H24" s="245"/>
      <c r="I24" s="245"/>
      <c r="J24" s="245"/>
      <c r="K24" s="245">
        <v>70000</v>
      </c>
    </row>
    <row r="25" spans="1:11" s="226" customFormat="1" ht="12.75" customHeight="1">
      <c r="A25" s="299"/>
      <c r="B25" s="230" t="s">
        <v>351</v>
      </c>
      <c r="C25" s="231" t="s">
        <v>209</v>
      </c>
      <c r="D25" s="232">
        <v>36500</v>
      </c>
      <c r="E25" s="245">
        <v>36500</v>
      </c>
      <c r="F25" s="245"/>
      <c r="G25" s="245"/>
      <c r="H25" s="245"/>
      <c r="I25" s="245"/>
      <c r="J25" s="245"/>
      <c r="K25" s="245"/>
    </row>
    <row r="26" spans="1:11" ht="12.75" customHeight="1">
      <c r="A26" s="304" t="s">
        <v>220</v>
      </c>
      <c r="B26" s="304"/>
      <c r="C26" s="233" t="s">
        <v>221</v>
      </c>
      <c r="D26" s="234">
        <f aca="true" t="shared" si="4" ref="D26:K26">SUM(D27:D29)</f>
        <v>89500</v>
      </c>
      <c r="E26" s="234">
        <f t="shared" si="4"/>
        <v>89500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7">
        <f t="shared" si="4"/>
        <v>0</v>
      </c>
    </row>
    <row r="27" spans="1:11" s="226" customFormat="1" ht="12.75" customHeight="1">
      <c r="A27" s="299"/>
      <c r="B27" s="230" t="s">
        <v>352</v>
      </c>
      <c r="C27" s="231" t="s">
        <v>353</v>
      </c>
      <c r="D27" s="232">
        <v>20000</v>
      </c>
      <c r="E27" s="245">
        <v>20000</v>
      </c>
      <c r="F27" s="245"/>
      <c r="G27" s="245"/>
      <c r="H27" s="245"/>
      <c r="I27" s="245"/>
      <c r="J27" s="245"/>
      <c r="K27" s="245"/>
    </row>
    <row r="28" spans="1:11" s="226" customFormat="1" ht="12.75" customHeight="1">
      <c r="A28" s="299"/>
      <c r="B28" s="230" t="s">
        <v>354</v>
      </c>
      <c r="C28" s="231" t="s">
        <v>355</v>
      </c>
      <c r="D28" s="232">
        <v>50000</v>
      </c>
      <c r="E28" s="245">
        <v>50000</v>
      </c>
      <c r="F28" s="245"/>
      <c r="G28" s="245"/>
      <c r="H28" s="245"/>
      <c r="I28" s="245"/>
      <c r="J28" s="245"/>
      <c r="K28" s="245"/>
    </row>
    <row r="29" spans="1:11" s="226" customFormat="1" ht="12.75" customHeight="1">
      <c r="A29" s="299"/>
      <c r="B29" s="230" t="s">
        <v>222</v>
      </c>
      <c r="C29" s="231" t="s">
        <v>223</v>
      </c>
      <c r="D29" s="232">
        <v>19500</v>
      </c>
      <c r="E29" s="245">
        <v>19500</v>
      </c>
      <c r="F29" s="245"/>
      <c r="G29" s="245"/>
      <c r="H29" s="245"/>
      <c r="I29" s="245"/>
      <c r="J29" s="245"/>
      <c r="K29" s="245"/>
    </row>
    <row r="30" spans="1:11" ht="12.75" customHeight="1">
      <c r="A30" s="304" t="s">
        <v>224</v>
      </c>
      <c r="B30" s="304"/>
      <c r="C30" s="233" t="s">
        <v>225</v>
      </c>
      <c r="D30" s="234">
        <f aca="true" t="shared" si="5" ref="D30:K30">SUM(D31:D35)</f>
        <v>1430720</v>
      </c>
      <c r="E30" s="234">
        <f t="shared" si="5"/>
        <v>1330220</v>
      </c>
      <c r="F30" s="234">
        <f t="shared" si="5"/>
        <v>729645</v>
      </c>
      <c r="G30" s="234">
        <f t="shared" si="5"/>
        <v>140671</v>
      </c>
      <c r="H30" s="234">
        <f t="shared" si="5"/>
        <v>0</v>
      </c>
      <c r="I30" s="234">
        <f t="shared" si="5"/>
        <v>0</v>
      </c>
      <c r="J30" s="234">
        <f t="shared" si="5"/>
        <v>0</v>
      </c>
      <c r="K30" s="237">
        <f t="shared" si="5"/>
        <v>100500</v>
      </c>
    </row>
    <row r="31" spans="1:11" s="226" customFormat="1" ht="12.75" customHeight="1">
      <c r="A31" s="299"/>
      <c r="B31" s="230" t="s">
        <v>226</v>
      </c>
      <c r="C31" s="231" t="s">
        <v>227</v>
      </c>
      <c r="D31" s="232">
        <v>70621</v>
      </c>
      <c r="E31" s="245">
        <v>70621</v>
      </c>
      <c r="F31" s="245">
        <v>50760</v>
      </c>
      <c r="G31" s="245">
        <v>9924</v>
      </c>
      <c r="H31" s="245"/>
      <c r="I31" s="245"/>
      <c r="J31" s="245"/>
      <c r="K31" s="245"/>
    </row>
    <row r="32" spans="1:11" s="226" customFormat="1" ht="13.5" customHeight="1">
      <c r="A32" s="299"/>
      <c r="B32" s="230" t="s">
        <v>356</v>
      </c>
      <c r="C32" s="231" t="s">
        <v>357</v>
      </c>
      <c r="D32" s="232">
        <v>58210</v>
      </c>
      <c r="E32" s="245">
        <v>58210</v>
      </c>
      <c r="F32" s="245"/>
      <c r="G32" s="245"/>
      <c r="H32" s="245"/>
      <c r="I32" s="245"/>
      <c r="J32" s="245"/>
      <c r="K32" s="245"/>
    </row>
    <row r="33" spans="1:11" s="226" customFormat="1" ht="13.5" customHeight="1">
      <c r="A33" s="299"/>
      <c r="B33" s="230" t="s">
        <v>230</v>
      </c>
      <c r="C33" s="231" t="s">
        <v>358</v>
      </c>
      <c r="D33" s="232">
        <v>1276589</v>
      </c>
      <c r="E33" s="245">
        <v>1176089</v>
      </c>
      <c r="F33" s="245">
        <v>678885</v>
      </c>
      <c r="G33" s="245">
        <v>130747</v>
      </c>
      <c r="H33" s="245"/>
      <c r="I33" s="245"/>
      <c r="J33" s="245"/>
      <c r="K33" s="245">
        <v>100500</v>
      </c>
    </row>
    <row r="34" spans="1:11" s="226" customFormat="1" ht="13.5" customHeight="1">
      <c r="A34" s="299"/>
      <c r="B34" s="230" t="s">
        <v>359</v>
      </c>
      <c r="C34" s="231" t="s">
        <v>360</v>
      </c>
      <c r="D34" s="232">
        <v>22000</v>
      </c>
      <c r="E34" s="245">
        <v>22000</v>
      </c>
      <c r="F34" s="245"/>
      <c r="G34" s="245"/>
      <c r="H34" s="245"/>
      <c r="I34" s="245"/>
      <c r="J34" s="245"/>
      <c r="K34" s="245"/>
    </row>
    <row r="35" spans="1:11" s="226" customFormat="1" ht="13.5" customHeight="1">
      <c r="A35" s="299"/>
      <c r="B35" s="230" t="s">
        <v>361</v>
      </c>
      <c r="C35" s="231" t="s">
        <v>201</v>
      </c>
      <c r="D35" s="232">
        <v>3300</v>
      </c>
      <c r="E35" s="245">
        <v>3300</v>
      </c>
      <c r="F35" s="245"/>
      <c r="G35" s="245"/>
      <c r="H35" s="245"/>
      <c r="I35" s="245"/>
      <c r="J35" s="245"/>
      <c r="K35" s="245"/>
    </row>
    <row r="36" spans="1:11" ht="27">
      <c r="A36" s="304" t="s">
        <v>236</v>
      </c>
      <c r="B36" s="304"/>
      <c r="C36" s="233" t="s">
        <v>237</v>
      </c>
      <c r="D36" s="234">
        <f aca="true" t="shared" si="6" ref="D36:K36">SUM(D37:D38)</f>
        <v>626</v>
      </c>
      <c r="E36" s="234">
        <f t="shared" si="6"/>
        <v>626</v>
      </c>
      <c r="F36" s="234">
        <f t="shared" si="6"/>
        <v>0</v>
      </c>
      <c r="G36" s="234">
        <f t="shared" si="6"/>
        <v>0</v>
      </c>
      <c r="H36" s="234">
        <f t="shared" si="6"/>
        <v>0</v>
      </c>
      <c r="I36" s="234">
        <f t="shared" si="6"/>
        <v>0</v>
      </c>
      <c r="J36" s="234">
        <f t="shared" si="6"/>
        <v>0</v>
      </c>
      <c r="K36" s="237">
        <f t="shared" si="6"/>
        <v>0</v>
      </c>
    </row>
    <row r="37" spans="1:11" s="226" customFormat="1" ht="13.5" customHeight="1">
      <c r="A37" s="301"/>
      <c r="B37" s="230" t="s">
        <v>238</v>
      </c>
      <c r="C37" s="231" t="s">
        <v>239</v>
      </c>
      <c r="D37" s="232">
        <v>626</v>
      </c>
      <c r="E37" s="245">
        <v>626</v>
      </c>
      <c r="F37" s="245"/>
      <c r="G37" s="245"/>
      <c r="H37" s="245"/>
      <c r="I37" s="245"/>
      <c r="J37" s="245"/>
      <c r="K37" s="245"/>
    </row>
    <row r="38" spans="1:11" s="226" customFormat="1" ht="13.5" customHeight="1">
      <c r="A38" s="301"/>
      <c r="B38" s="230" t="s">
        <v>430</v>
      </c>
      <c r="C38" s="231" t="s">
        <v>438</v>
      </c>
      <c r="D38" s="232">
        <v>0</v>
      </c>
      <c r="E38" s="245">
        <v>0</v>
      </c>
      <c r="F38" s="245"/>
      <c r="G38" s="245"/>
      <c r="H38" s="245"/>
      <c r="I38" s="245"/>
      <c r="J38" s="245"/>
      <c r="K38" s="245"/>
    </row>
    <row r="39" spans="1:11" ht="13.5" customHeight="1">
      <c r="A39" s="304" t="s">
        <v>241</v>
      </c>
      <c r="B39" s="304"/>
      <c r="C39" s="233" t="s">
        <v>242</v>
      </c>
      <c r="D39" s="234">
        <f aca="true" t="shared" si="7" ref="D39:K39">SUM(D40:D42)</f>
        <v>148800</v>
      </c>
      <c r="E39" s="234">
        <f t="shared" si="7"/>
        <v>88800</v>
      </c>
      <c r="F39" s="234">
        <f t="shared" si="7"/>
        <v>500</v>
      </c>
      <c r="G39" s="234">
        <f t="shared" si="7"/>
        <v>0</v>
      </c>
      <c r="H39" s="234">
        <f t="shared" si="7"/>
        <v>8100</v>
      </c>
      <c r="I39" s="234">
        <f t="shared" si="7"/>
        <v>0</v>
      </c>
      <c r="J39" s="234">
        <f t="shared" si="7"/>
        <v>0</v>
      </c>
      <c r="K39" s="237">
        <f t="shared" si="7"/>
        <v>60000</v>
      </c>
    </row>
    <row r="40" spans="1:11" s="226" customFormat="1" ht="13.5" customHeight="1">
      <c r="A40" s="345"/>
      <c r="B40" s="230" t="s">
        <v>362</v>
      </c>
      <c r="C40" s="231" t="s">
        <v>363</v>
      </c>
      <c r="D40" s="232">
        <v>135050</v>
      </c>
      <c r="E40" s="245">
        <v>75050</v>
      </c>
      <c r="F40" s="245">
        <v>500</v>
      </c>
      <c r="G40" s="245"/>
      <c r="H40" s="245"/>
      <c r="I40" s="245"/>
      <c r="J40" s="245"/>
      <c r="K40" s="245">
        <v>60000</v>
      </c>
    </row>
    <row r="41" spans="1:11" s="226" customFormat="1" ht="13.5">
      <c r="A41" s="346"/>
      <c r="B41" s="230" t="s">
        <v>243</v>
      </c>
      <c r="C41" s="231" t="s">
        <v>244</v>
      </c>
      <c r="D41" s="232">
        <v>5650</v>
      </c>
      <c r="E41" s="245">
        <v>5650</v>
      </c>
      <c r="F41" s="245"/>
      <c r="G41" s="245"/>
      <c r="H41" s="245"/>
      <c r="I41" s="245"/>
      <c r="J41" s="245"/>
      <c r="K41" s="245"/>
    </row>
    <row r="42" spans="1:11" s="226" customFormat="1" ht="13.5">
      <c r="A42" s="347"/>
      <c r="B42" s="225" t="s">
        <v>449</v>
      </c>
      <c r="C42" s="231" t="s">
        <v>201</v>
      </c>
      <c r="D42" s="232">
        <v>8100</v>
      </c>
      <c r="E42" s="245">
        <v>8100</v>
      </c>
      <c r="F42" s="245"/>
      <c r="G42" s="245"/>
      <c r="H42" s="245">
        <v>8100</v>
      </c>
      <c r="I42" s="245"/>
      <c r="J42" s="245"/>
      <c r="K42" s="245"/>
    </row>
    <row r="43" spans="1:11" ht="40.5">
      <c r="A43" s="304" t="s">
        <v>245</v>
      </c>
      <c r="B43" s="304"/>
      <c r="C43" s="233" t="s">
        <v>364</v>
      </c>
      <c r="D43" s="234">
        <f aca="true" t="shared" si="8" ref="D43:K43">SUM(D44)</f>
        <v>12000</v>
      </c>
      <c r="E43" s="234">
        <f t="shared" si="8"/>
        <v>12000</v>
      </c>
      <c r="F43" s="234">
        <f t="shared" si="8"/>
        <v>12000</v>
      </c>
      <c r="G43" s="234">
        <f t="shared" si="8"/>
        <v>0</v>
      </c>
      <c r="H43" s="234">
        <f t="shared" si="8"/>
        <v>0</v>
      </c>
      <c r="I43" s="234">
        <f t="shared" si="8"/>
        <v>0</v>
      </c>
      <c r="J43" s="234">
        <f t="shared" si="8"/>
        <v>0</v>
      </c>
      <c r="K43" s="237">
        <f t="shared" si="8"/>
        <v>0</v>
      </c>
    </row>
    <row r="44" spans="1:11" s="226" customFormat="1" ht="13.5">
      <c r="A44" s="230"/>
      <c r="B44" s="230" t="s">
        <v>365</v>
      </c>
      <c r="C44" s="231" t="s">
        <v>366</v>
      </c>
      <c r="D44" s="232">
        <v>12000</v>
      </c>
      <c r="E44" s="245">
        <v>12000</v>
      </c>
      <c r="F44" s="245">
        <v>12000</v>
      </c>
      <c r="G44" s="245"/>
      <c r="H44" s="245"/>
      <c r="I44" s="245"/>
      <c r="J44" s="245"/>
      <c r="K44" s="245"/>
    </row>
    <row r="45" spans="1:11" ht="13.5">
      <c r="A45" s="304" t="s">
        <v>367</v>
      </c>
      <c r="B45" s="304"/>
      <c r="C45" s="233" t="s">
        <v>368</v>
      </c>
      <c r="D45" s="234">
        <f aca="true" t="shared" si="9" ref="D45:K45">SUM(D46)</f>
        <v>50400</v>
      </c>
      <c r="E45" s="234">
        <f t="shared" si="9"/>
        <v>50400</v>
      </c>
      <c r="F45" s="234">
        <f t="shared" si="9"/>
        <v>0</v>
      </c>
      <c r="G45" s="234">
        <f t="shared" si="9"/>
        <v>0</v>
      </c>
      <c r="H45" s="234">
        <f t="shared" si="9"/>
        <v>0</v>
      </c>
      <c r="I45" s="234">
        <f t="shared" si="9"/>
        <v>50400</v>
      </c>
      <c r="J45" s="234">
        <f t="shared" si="9"/>
        <v>0</v>
      </c>
      <c r="K45" s="237">
        <f t="shared" si="9"/>
        <v>0</v>
      </c>
    </row>
    <row r="46" spans="1:11" s="226" customFormat="1" ht="12.75" customHeight="1">
      <c r="A46" s="230"/>
      <c r="B46" s="230" t="s">
        <v>369</v>
      </c>
      <c r="C46" s="231" t="s">
        <v>370</v>
      </c>
      <c r="D46" s="232">
        <v>50400</v>
      </c>
      <c r="E46" s="245">
        <v>50400</v>
      </c>
      <c r="F46" s="245"/>
      <c r="G46" s="245"/>
      <c r="H46" s="245"/>
      <c r="I46" s="245">
        <v>50400</v>
      </c>
      <c r="J46" s="245"/>
      <c r="K46" s="245"/>
    </row>
    <row r="47" spans="1:11" ht="13.5">
      <c r="A47" s="304" t="s">
        <v>286</v>
      </c>
      <c r="B47" s="304"/>
      <c r="C47" s="233" t="s">
        <v>287</v>
      </c>
      <c r="D47" s="234">
        <f aca="true" t="shared" si="10" ref="D47:K47">D48</f>
        <v>300000</v>
      </c>
      <c r="E47" s="234">
        <f t="shared" si="10"/>
        <v>100000</v>
      </c>
      <c r="F47" s="234">
        <f t="shared" si="10"/>
        <v>0</v>
      </c>
      <c r="G47" s="234">
        <f t="shared" si="10"/>
        <v>0</v>
      </c>
      <c r="H47" s="234">
        <f t="shared" si="10"/>
        <v>0</v>
      </c>
      <c r="I47" s="234">
        <f t="shared" si="10"/>
        <v>0</v>
      </c>
      <c r="J47" s="234">
        <f t="shared" si="10"/>
        <v>0</v>
      </c>
      <c r="K47" s="237">
        <f t="shared" si="10"/>
        <v>200000</v>
      </c>
    </row>
    <row r="48" spans="1:11" s="226" customFormat="1" ht="13.5">
      <c r="A48" s="235"/>
      <c r="B48" s="230" t="s">
        <v>371</v>
      </c>
      <c r="C48" s="231" t="s">
        <v>372</v>
      </c>
      <c r="D48" s="232">
        <v>300000</v>
      </c>
      <c r="E48" s="245">
        <v>100000</v>
      </c>
      <c r="F48" s="245"/>
      <c r="G48" s="245"/>
      <c r="H48" s="245"/>
      <c r="I48" s="245"/>
      <c r="J48" s="245"/>
      <c r="K48" s="245">
        <v>200000</v>
      </c>
    </row>
    <row r="49" spans="1:11" ht="13.5">
      <c r="A49" s="304" t="s">
        <v>297</v>
      </c>
      <c r="B49" s="304"/>
      <c r="C49" s="233" t="s">
        <v>298</v>
      </c>
      <c r="D49" s="234">
        <f aca="true" t="shared" si="11" ref="D49:K49">SUM(D50:D55)</f>
        <v>2954836</v>
      </c>
      <c r="E49" s="234">
        <f t="shared" si="11"/>
        <v>2954836</v>
      </c>
      <c r="F49" s="234">
        <f t="shared" si="11"/>
        <v>1695466</v>
      </c>
      <c r="G49" s="234">
        <f t="shared" si="11"/>
        <v>317075</v>
      </c>
      <c r="H49" s="234">
        <f t="shared" si="11"/>
        <v>12288</v>
      </c>
      <c r="I49" s="234">
        <f t="shared" si="11"/>
        <v>0</v>
      </c>
      <c r="J49" s="234">
        <f t="shared" si="11"/>
        <v>0</v>
      </c>
      <c r="K49" s="237">
        <f t="shared" si="11"/>
        <v>0</v>
      </c>
    </row>
    <row r="50" spans="1:11" s="226" customFormat="1" ht="13.5">
      <c r="A50" s="301"/>
      <c r="B50" s="230" t="s">
        <v>299</v>
      </c>
      <c r="C50" s="231" t="s">
        <v>300</v>
      </c>
      <c r="D50" s="232">
        <v>1440384</v>
      </c>
      <c r="E50" s="245">
        <v>1440384</v>
      </c>
      <c r="F50" s="245">
        <v>826253</v>
      </c>
      <c r="G50" s="245">
        <v>152275</v>
      </c>
      <c r="H50" s="245"/>
      <c r="I50" s="245"/>
      <c r="J50" s="245"/>
      <c r="K50" s="245"/>
    </row>
    <row r="51" spans="1:11" s="226" customFormat="1" ht="13.5">
      <c r="A51" s="301"/>
      <c r="B51" s="230" t="s">
        <v>303</v>
      </c>
      <c r="C51" s="231" t="s">
        <v>373</v>
      </c>
      <c r="D51" s="232">
        <v>459969</v>
      </c>
      <c r="E51" s="245">
        <v>459969</v>
      </c>
      <c r="F51" s="245">
        <v>308988</v>
      </c>
      <c r="G51" s="245">
        <v>57904</v>
      </c>
      <c r="H51" s="245">
        <v>12288</v>
      </c>
      <c r="I51" s="245"/>
      <c r="J51" s="245"/>
      <c r="K51" s="245"/>
    </row>
    <row r="52" spans="1:11" s="226" customFormat="1" ht="13.5">
      <c r="A52" s="301"/>
      <c r="B52" s="230" t="s">
        <v>374</v>
      </c>
      <c r="C52" s="231" t="s">
        <v>375</v>
      </c>
      <c r="D52" s="232">
        <v>909636</v>
      </c>
      <c r="E52" s="245">
        <v>909636</v>
      </c>
      <c r="F52" s="245">
        <v>529526</v>
      </c>
      <c r="G52" s="245">
        <v>102146</v>
      </c>
      <c r="H52" s="245"/>
      <c r="I52" s="245"/>
      <c r="J52" s="245"/>
      <c r="K52" s="245"/>
    </row>
    <row r="53" spans="1:11" s="226" customFormat="1" ht="13.5">
      <c r="A53" s="301"/>
      <c r="B53" s="230" t="s">
        <v>376</v>
      </c>
      <c r="C53" s="231" t="s">
        <v>377</v>
      </c>
      <c r="D53" s="232">
        <v>129632</v>
      </c>
      <c r="E53" s="245">
        <v>129632</v>
      </c>
      <c r="F53" s="245">
        <v>30699</v>
      </c>
      <c r="G53" s="245">
        <v>4750</v>
      </c>
      <c r="H53" s="245"/>
      <c r="I53" s="245"/>
      <c r="J53" s="245"/>
      <c r="K53" s="245"/>
    </row>
    <row r="54" spans="1:11" s="226" customFormat="1" ht="13.5">
      <c r="A54" s="301"/>
      <c r="B54" s="230" t="s">
        <v>378</v>
      </c>
      <c r="C54" s="231" t="s">
        <v>379</v>
      </c>
      <c r="D54" s="232">
        <v>12215</v>
      </c>
      <c r="E54" s="245">
        <v>12215</v>
      </c>
      <c r="F54" s="245"/>
      <c r="G54" s="245"/>
      <c r="H54" s="245"/>
      <c r="I54" s="245"/>
      <c r="J54" s="245"/>
      <c r="K54" s="245"/>
    </row>
    <row r="55" spans="1:11" s="226" customFormat="1" ht="13.5">
      <c r="A55" s="301"/>
      <c r="B55" s="230" t="s">
        <v>305</v>
      </c>
      <c r="C55" s="231" t="s">
        <v>201</v>
      </c>
      <c r="D55" s="232">
        <v>3000</v>
      </c>
      <c r="E55" s="245">
        <v>3000</v>
      </c>
      <c r="F55" s="245"/>
      <c r="G55" s="245"/>
      <c r="H55" s="245"/>
      <c r="I55" s="245"/>
      <c r="J55" s="245"/>
      <c r="K55" s="245"/>
    </row>
    <row r="56" spans="1:11" ht="13.5">
      <c r="A56" s="304" t="s">
        <v>306</v>
      </c>
      <c r="B56" s="304"/>
      <c r="C56" s="233" t="s">
        <v>307</v>
      </c>
      <c r="D56" s="234">
        <f aca="true" t="shared" si="12" ref="D56:K56">SUM(D57:D59)</f>
        <v>195290</v>
      </c>
      <c r="E56" s="234">
        <f t="shared" si="12"/>
        <v>95290</v>
      </c>
      <c r="F56" s="234">
        <f t="shared" si="12"/>
        <v>2000</v>
      </c>
      <c r="G56" s="234">
        <f t="shared" si="12"/>
        <v>0</v>
      </c>
      <c r="H56" s="234">
        <f t="shared" si="12"/>
        <v>0</v>
      </c>
      <c r="I56" s="234">
        <f t="shared" si="12"/>
        <v>0</v>
      </c>
      <c r="J56" s="234">
        <f t="shared" si="12"/>
        <v>0</v>
      </c>
      <c r="K56" s="237">
        <f t="shared" si="12"/>
        <v>100000</v>
      </c>
    </row>
    <row r="57" spans="1:11" s="226" customFormat="1" ht="13.5">
      <c r="A57" s="301"/>
      <c r="B57" s="230" t="s">
        <v>433</v>
      </c>
      <c r="C57" s="231" t="s">
        <v>450</v>
      </c>
      <c r="D57" s="232">
        <v>10000</v>
      </c>
      <c r="E57" s="245">
        <v>10000</v>
      </c>
      <c r="F57" s="245"/>
      <c r="G57" s="245"/>
      <c r="H57" s="245"/>
      <c r="I57" s="245"/>
      <c r="J57" s="245"/>
      <c r="K57" s="245"/>
    </row>
    <row r="58" spans="1:11" s="226" customFormat="1" ht="13.5">
      <c r="A58" s="301"/>
      <c r="B58" s="230" t="s">
        <v>308</v>
      </c>
      <c r="C58" s="231" t="s">
        <v>309</v>
      </c>
      <c r="D58" s="232">
        <v>85290</v>
      </c>
      <c r="E58" s="245">
        <v>85290</v>
      </c>
      <c r="F58" s="245">
        <v>2000</v>
      </c>
      <c r="G58" s="245"/>
      <c r="H58" s="245"/>
      <c r="I58" s="245"/>
      <c r="J58" s="245"/>
      <c r="K58" s="245"/>
    </row>
    <row r="59" spans="1:11" s="226" customFormat="1" ht="13.5">
      <c r="A59" s="301"/>
      <c r="B59" s="230" t="s">
        <v>312</v>
      </c>
      <c r="C59" s="231" t="s">
        <v>201</v>
      </c>
      <c r="D59" s="232">
        <v>100000</v>
      </c>
      <c r="E59" s="245">
        <v>0</v>
      </c>
      <c r="F59" s="245"/>
      <c r="G59" s="245"/>
      <c r="H59" s="245"/>
      <c r="I59" s="245"/>
      <c r="J59" s="245"/>
      <c r="K59" s="245">
        <v>100000</v>
      </c>
    </row>
    <row r="60" spans="1:11" ht="13.5">
      <c r="A60" s="304" t="s">
        <v>313</v>
      </c>
      <c r="B60" s="304"/>
      <c r="C60" s="233" t="s">
        <v>380</v>
      </c>
      <c r="D60" s="234">
        <f aca="true" t="shared" si="13" ref="D60:K60">SUM(D61:D68)</f>
        <v>2182140</v>
      </c>
      <c r="E60" s="234">
        <f t="shared" si="13"/>
        <v>2182140</v>
      </c>
      <c r="F60" s="234">
        <f t="shared" si="13"/>
        <v>239499</v>
      </c>
      <c r="G60" s="234">
        <f t="shared" si="13"/>
        <v>47790</v>
      </c>
      <c r="H60" s="234">
        <f t="shared" si="13"/>
        <v>0</v>
      </c>
      <c r="I60" s="234">
        <f t="shared" si="13"/>
        <v>0</v>
      </c>
      <c r="J60" s="234">
        <f t="shared" si="13"/>
        <v>0</v>
      </c>
      <c r="K60" s="237">
        <f t="shared" si="13"/>
        <v>0</v>
      </c>
    </row>
    <row r="61" spans="1:11" s="226" customFormat="1" ht="13.5">
      <c r="A61" s="301"/>
      <c r="B61" s="230" t="s">
        <v>381</v>
      </c>
      <c r="C61" s="231" t="s">
        <v>382</v>
      </c>
      <c r="D61" s="232">
        <v>48400</v>
      </c>
      <c r="E61" s="245">
        <v>48400</v>
      </c>
      <c r="F61" s="245"/>
      <c r="G61" s="245"/>
      <c r="H61" s="245"/>
      <c r="I61" s="245"/>
      <c r="J61" s="245"/>
      <c r="K61" s="245"/>
    </row>
    <row r="62" spans="1:11" s="226" customFormat="1" ht="27">
      <c r="A62" s="301"/>
      <c r="B62" s="230" t="s">
        <v>315</v>
      </c>
      <c r="C62" s="231" t="s">
        <v>316</v>
      </c>
      <c r="D62" s="232">
        <v>1221000</v>
      </c>
      <c r="E62" s="245">
        <v>1221000</v>
      </c>
      <c r="F62" s="245">
        <v>20147</v>
      </c>
      <c r="G62" s="245">
        <v>4133</v>
      </c>
      <c r="H62" s="245"/>
      <c r="I62" s="245"/>
      <c r="J62" s="245"/>
      <c r="K62" s="245"/>
    </row>
    <row r="63" spans="1:11" s="226" customFormat="1" ht="28.5" customHeight="1">
      <c r="A63" s="301"/>
      <c r="B63" s="230" t="s">
        <v>319</v>
      </c>
      <c r="C63" s="231" t="s">
        <v>383</v>
      </c>
      <c r="D63" s="232">
        <v>17000</v>
      </c>
      <c r="E63" s="245">
        <v>17000</v>
      </c>
      <c r="F63" s="245"/>
      <c r="G63" s="245"/>
      <c r="H63" s="245"/>
      <c r="I63" s="245"/>
      <c r="J63" s="245"/>
      <c r="K63" s="245"/>
    </row>
    <row r="64" spans="1:11" s="226" customFormat="1" ht="27">
      <c r="A64" s="301"/>
      <c r="B64" s="230" t="s">
        <v>321</v>
      </c>
      <c r="C64" s="231" t="s">
        <v>384</v>
      </c>
      <c r="D64" s="232">
        <v>306720</v>
      </c>
      <c r="E64" s="245">
        <v>306720</v>
      </c>
      <c r="F64" s="245"/>
      <c r="G64" s="245"/>
      <c r="H64" s="245"/>
      <c r="I64" s="245"/>
      <c r="J64" s="245"/>
      <c r="K64" s="245"/>
    </row>
    <row r="65" spans="1:11" s="226" customFormat="1" ht="13.5">
      <c r="A65" s="301"/>
      <c r="B65" s="230" t="s">
        <v>385</v>
      </c>
      <c r="C65" s="231" t="s">
        <v>386</v>
      </c>
      <c r="D65" s="232">
        <v>207000</v>
      </c>
      <c r="E65" s="245">
        <v>207000</v>
      </c>
      <c r="F65" s="245"/>
      <c r="G65" s="245"/>
      <c r="H65" s="245"/>
      <c r="I65" s="245"/>
      <c r="J65" s="245"/>
      <c r="K65" s="245"/>
    </row>
    <row r="66" spans="1:11" s="226" customFormat="1" ht="13.5">
      <c r="A66" s="301"/>
      <c r="B66" s="230" t="s">
        <v>323</v>
      </c>
      <c r="C66" s="231" t="s">
        <v>324</v>
      </c>
      <c r="D66" s="232">
        <v>233572</v>
      </c>
      <c r="E66" s="245">
        <v>233572</v>
      </c>
      <c r="F66" s="245">
        <v>173247</v>
      </c>
      <c r="G66" s="245">
        <v>35226</v>
      </c>
      <c r="H66" s="245"/>
      <c r="I66" s="245"/>
      <c r="J66" s="245"/>
      <c r="K66" s="245"/>
    </row>
    <row r="67" spans="1:11" s="226" customFormat="1" ht="13.5">
      <c r="A67" s="301"/>
      <c r="B67" s="230" t="s">
        <v>326</v>
      </c>
      <c r="C67" s="231" t="s">
        <v>327</v>
      </c>
      <c r="D67" s="232">
        <v>50428</v>
      </c>
      <c r="E67" s="245">
        <v>50428</v>
      </c>
      <c r="F67" s="245">
        <v>41105</v>
      </c>
      <c r="G67" s="245">
        <v>8431</v>
      </c>
      <c r="H67" s="245"/>
      <c r="I67" s="245"/>
      <c r="J67" s="245"/>
      <c r="K67" s="245"/>
    </row>
    <row r="68" spans="1:11" s="226" customFormat="1" ht="13.5">
      <c r="A68" s="301"/>
      <c r="B68" s="230" t="s">
        <v>328</v>
      </c>
      <c r="C68" s="231" t="s">
        <v>201</v>
      </c>
      <c r="D68" s="232">
        <v>98020</v>
      </c>
      <c r="E68" s="245">
        <v>98020</v>
      </c>
      <c r="F68" s="245">
        <v>5000</v>
      </c>
      <c r="G68" s="245"/>
      <c r="H68" s="245"/>
      <c r="I68" s="245"/>
      <c r="J68" s="245"/>
      <c r="K68" s="245"/>
    </row>
    <row r="69" spans="1:11" ht="13.5">
      <c r="A69" s="304" t="s">
        <v>387</v>
      </c>
      <c r="B69" s="304"/>
      <c r="C69" s="233" t="s">
        <v>388</v>
      </c>
      <c r="D69" s="234">
        <f aca="true" t="shared" si="14" ref="D69:K69">D70</f>
        <v>1000</v>
      </c>
      <c r="E69" s="234">
        <f t="shared" si="14"/>
        <v>1000</v>
      </c>
      <c r="F69" s="234">
        <f t="shared" si="14"/>
        <v>0</v>
      </c>
      <c r="G69" s="234">
        <f t="shared" si="14"/>
        <v>0</v>
      </c>
      <c r="H69" s="234">
        <f t="shared" si="14"/>
        <v>1000</v>
      </c>
      <c r="I69" s="234">
        <f t="shared" si="14"/>
        <v>0</v>
      </c>
      <c r="J69" s="234">
        <f t="shared" si="14"/>
        <v>0</v>
      </c>
      <c r="K69" s="237">
        <f t="shared" si="14"/>
        <v>0</v>
      </c>
    </row>
    <row r="70" spans="1:11" s="226" customFormat="1" ht="13.5">
      <c r="A70" s="230"/>
      <c r="B70" s="230" t="s">
        <v>389</v>
      </c>
      <c r="C70" s="231" t="s">
        <v>201</v>
      </c>
      <c r="D70" s="232">
        <v>1000</v>
      </c>
      <c r="E70" s="245">
        <v>1000</v>
      </c>
      <c r="F70" s="245"/>
      <c r="G70" s="245"/>
      <c r="H70" s="245">
        <v>1000</v>
      </c>
      <c r="I70" s="245"/>
      <c r="J70" s="245"/>
      <c r="K70" s="245"/>
    </row>
    <row r="71" spans="1:11" ht="13.5">
      <c r="A71" s="304" t="s">
        <v>329</v>
      </c>
      <c r="B71" s="304"/>
      <c r="C71" s="233" t="s">
        <v>330</v>
      </c>
      <c r="D71" s="234">
        <f aca="true" t="shared" si="15" ref="D71:K71">SUM(D72:D73)</f>
        <v>160435</v>
      </c>
      <c r="E71" s="234">
        <f t="shared" si="15"/>
        <v>160435</v>
      </c>
      <c r="F71" s="234">
        <f t="shared" si="15"/>
        <v>117470</v>
      </c>
      <c r="G71" s="234">
        <f t="shared" si="15"/>
        <v>21930</v>
      </c>
      <c r="H71" s="234">
        <f t="shared" si="15"/>
        <v>0</v>
      </c>
      <c r="I71" s="234">
        <f t="shared" si="15"/>
        <v>0</v>
      </c>
      <c r="J71" s="234">
        <f t="shared" si="15"/>
        <v>0</v>
      </c>
      <c r="K71" s="237">
        <f t="shared" si="15"/>
        <v>0</v>
      </c>
    </row>
    <row r="72" spans="1:11" s="226" customFormat="1" ht="13.5">
      <c r="A72" s="299"/>
      <c r="B72" s="230" t="s">
        <v>390</v>
      </c>
      <c r="C72" s="231" t="s">
        <v>391</v>
      </c>
      <c r="D72" s="232">
        <v>159435</v>
      </c>
      <c r="E72" s="245">
        <v>159435</v>
      </c>
      <c r="F72" s="245">
        <v>117470</v>
      </c>
      <c r="G72" s="245">
        <v>21930</v>
      </c>
      <c r="H72" s="245"/>
      <c r="I72" s="245"/>
      <c r="J72" s="245"/>
      <c r="K72" s="246"/>
    </row>
    <row r="73" spans="1:11" s="226" customFormat="1" ht="13.5">
      <c r="A73" s="299"/>
      <c r="B73" s="230" t="s">
        <v>331</v>
      </c>
      <c r="C73" s="231" t="s">
        <v>332</v>
      </c>
      <c r="D73" s="232">
        <v>1000</v>
      </c>
      <c r="E73" s="245">
        <v>1000</v>
      </c>
      <c r="F73" s="245"/>
      <c r="G73" s="245"/>
      <c r="H73" s="245"/>
      <c r="I73" s="245"/>
      <c r="J73" s="245"/>
      <c r="K73" s="245"/>
    </row>
    <row r="74" spans="1:11" ht="13.5">
      <c r="A74" s="304" t="s">
        <v>392</v>
      </c>
      <c r="B74" s="304"/>
      <c r="C74" s="233" t="s">
        <v>393</v>
      </c>
      <c r="D74" s="234">
        <f aca="true" t="shared" si="16" ref="D74:K74">SUM(D75:D80)</f>
        <v>1418856</v>
      </c>
      <c r="E74" s="234">
        <f t="shared" si="16"/>
        <v>427016</v>
      </c>
      <c r="F74" s="234">
        <f t="shared" si="16"/>
        <v>121930</v>
      </c>
      <c r="G74" s="234">
        <f t="shared" si="16"/>
        <v>23153</v>
      </c>
      <c r="H74" s="234">
        <f t="shared" si="16"/>
        <v>5000</v>
      </c>
      <c r="I74" s="234">
        <f t="shared" si="16"/>
        <v>0</v>
      </c>
      <c r="J74" s="234">
        <f t="shared" si="16"/>
        <v>0</v>
      </c>
      <c r="K74" s="237">
        <f t="shared" si="16"/>
        <v>991840</v>
      </c>
    </row>
    <row r="75" spans="1:11" s="226" customFormat="1" ht="13.5">
      <c r="A75" s="345"/>
      <c r="B75" s="230" t="s">
        <v>394</v>
      </c>
      <c r="C75" s="231" t="s">
        <v>395</v>
      </c>
      <c r="D75" s="232">
        <v>917000</v>
      </c>
      <c r="E75" s="245">
        <v>17000</v>
      </c>
      <c r="F75" s="245"/>
      <c r="G75" s="245"/>
      <c r="H75" s="245"/>
      <c r="I75" s="245"/>
      <c r="J75" s="245"/>
      <c r="K75" s="245">
        <v>900000</v>
      </c>
    </row>
    <row r="76" spans="1:11" s="226" customFormat="1" ht="13.5">
      <c r="A76" s="345"/>
      <c r="B76" s="230" t="s">
        <v>396</v>
      </c>
      <c r="C76" s="231" t="s">
        <v>397</v>
      </c>
      <c r="D76" s="232">
        <v>46000</v>
      </c>
      <c r="E76" s="245">
        <v>10000</v>
      </c>
      <c r="F76" s="245"/>
      <c r="G76" s="245"/>
      <c r="H76" s="245"/>
      <c r="I76" s="245"/>
      <c r="J76" s="245"/>
      <c r="K76" s="245">
        <v>36000</v>
      </c>
    </row>
    <row r="77" spans="1:11" s="226" customFormat="1" ht="13.5">
      <c r="A77" s="345"/>
      <c r="B77" s="230" t="s">
        <v>398</v>
      </c>
      <c r="C77" s="231" t="s">
        <v>399</v>
      </c>
      <c r="D77" s="232">
        <v>40000</v>
      </c>
      <c r="E77" s="245">
        <v>40000</v>
      </c>
      <c r="F77" s="245"/>
      <c r="G77" s="245"/>
      <c r="H77" s="245"/>
      <c r="I77" s="245"/>
      <c r="J77" s="245"/>
      <c r="K77" s="245"/>
    </row>
    <row r="78" spans="1:11" s="226" customFormat="1" ht="13.5">
      <c r="A78" s="345"/>
      <c r="B78" s="230" t="s">
        <v>400</v>
      </c>
      <c r="C78" s="231" t="s">
        <v>401</v>
      </c>
      <c r="D78" s="232">
        <v>9000</v>
      </c>
      <c r="E78" s="245">
        <v>9000</v>
      </c>
      <c r="F78" s="245"/>
      <c r="G78" s="245"/>
      <c r="H78" s="245"/>
      <c r="I78" s="245"/>
      <c r="J78" s="245"/>
      <c r="K78" s="245"/>
    </row>
    <row r="79" spans="1:11" s="226" customFormat="1" ht="13.5">
      <c r="A79" s="345"/>
      <c r="B79" s="230" t="s">
        <v>402</v>
      </c>
      <c r="C79" s="231" t="s">
        <v>403</v>
      </c>
      <c r="D79" s="232">
        <v>127940</v>
      </c>
      <c r="E79" s="245">
        <v>72100</v>
      </c>
      <c r="F79" s="245"/>
      <c r="G79" s="245"/>
      <c r="H79" s="245"/>
      <c r="I79" s="245"/>
      <c r="J79" s="245"/>
      <c r="K79" s="245">
        <v>55840</v>
      </c>
    </row>
    <row r="80" spans="1:11" s="226" customFormat="1" ht="13.5">
      <c r="A80" s="345"/>
      <c r="B80" s="230" t="s">
        <v>404</v>
      </c>
      <c r="C80" s="231" t="s">
        <v>201</v>
      </c>
      <c r="D80" s="232">
        <v>278916</v>
      </c>
      <c r="E80" s="245">
        <v>278916</v>
      </c>
      <c r="F80" s="245">
        <v>121930</v>
      </c>
      <c r="G80" s="245">
        <v>23153</v>
      </c>
      <c r="H80" s="245">
        <v>5000</v>
      </c>
      <c r="I80" s="245"/>
      <c r="J80" s="245"/>
      <c r="K80" s="245"/>
    </row>
    <row r="81" spans="1:11" ht="13.5">
      <c r="A81" s="304" t="s">
        <v>405</v>
      </c>
      <c r="B81" s="304"/>
      <c r="C81" s="233" t="s">
        <v>406</v>
      </c>
      <c r="D81" s="234">
        <f aca="true" t="shared" si="17" ref="D81:K81">SUM(D82:D84)</f>
        <v>1084170</v>
      </c>
      <c r="E81" s="234">
        <f t="shared" si="17"/>
        <v>349170</v>
      </c>
      <c r="F81" s="234">
        <f t="shared" si="17"/>
        <v>0</v>
      </c>
      <c r="G81" s="234">
        <f t="shared" si="17"/>
        <v>0</v>
      </c>
      <c r="H81" s="234">
        <f t="shared" si="17"/>
        <v>344170</v>
      </c>
      <c r="I81" s="234">
        <f t="shared" si="17"/>
        <v>0</v>
      </c>
      <c r="J81" s="234">
        <f t="shared" si="17"/>
        <v>0</v>
      </c>
      <c r="K81" s="237">
        <f t="shared" si="17"/>
        <v>735000</v>
      </c>
    </row>
    <row r="82" spans="1:11" s="226" customFormat="1" ht="13.5">
      <c r="A82" s="299"/>
      <c r="B82" s="230" t="s">
        <v>407</v>
      </c>
      <c r="C82" s="231" t="s">
        <v>408</v>
      </c>
      <c r="D82" s="232">
        <v>244970</v>
      </c>
      <c r="E82" s="245">
        <v>244970</v>
      </c>
      <c r="F82" s="245"/>
      <c r="G82" s="245"/>
      <c r="H82" s="245">
        <v>244970</v>
      </c>
      <c r="I82" s="245"/>
      <c r="J82" s="245"/>
      <c r="K82" s="245"/>
    </row>
    <row r="83" spans="1:11" s="226" customFormat="1" ht="13.5">
      <c r="A83" s="299"/>
      <c r="B83" s="230" t="s">
        <v>409</v>
      </c>
      <c r="C83" s="231" t="s">
        <v>410</v>
      </c>
      <c r="D83" s="232">
        <v>95200</v>
      </c>
      <c r="E83" s="245">
        <v>95200</v>
      </c>
      <c r="F83" s="245"/>
      <c r="G83" s="245"/>
      <c r="H83" s="245">
        <v>95200</v>
      </c>
      <c r="I83" s="245"/>
      <c r="J83" s="245"/>
      <c r="K83" s="245"/>
    </row>
    <row r="84" spans="1:11" s="226" customFormat="1" ht="13.5">
      <c r="A84" s="299"/>
      <c r="B84" s="230" t="s">
        <v>411</v>
      </c>
      <c r="C84" s="231" t="s">
        <v>201</v>
      </c>
      <c r="D84" s="232">
        <v>744000</v>
      </c>
      <c r="E84" s="245">
        <v>9000</v>
      </c>
      <c r="F84" s="245"/>
      <c r="G84" s="245"/>
      <c r="H84" s="245">
        <v>4000</v>
      </c>
      <c r="I84" s="245"/>
      <c r="J84" s="245"/>
      <c r="K84" s="245">
        <v>735000</v>
      </c>
    </row>
    <row r="85" spans="1:11" ht="13.5">
      <c r="A85" s="304" t="s">
        <v>412</v>
      </c>
      <c r="B85" s="304"/>
      <c r="C85" s="233" t="s">
        <v>413</v>
      </c>
      <c r="D85" s="234">
        <f aca="true" t="shared" si="18" ref="D85:K85">SUM(D86:D87)</f>
        <v>25000</v>
      </c>
      <c r="E85" s="234">
        <f t="shared" si="18"/>
        <v>25000</v>
      </c>
      <c r="F85" s="234">
        <f t="shared" si="18"/>
        <v>0</v>
      </c>
      <c r="G85" s="234">
        <f t="shared" si="18"/>
        <v>0</v>
      </c>
      <c r="H85" s="234">
        <f t="shared" si="18"/>
        <v>25000</v>
      </c>
      <c r="I85" s="234">
        <f t="shared" si="18"/>
        <v>0</v>
      </c>
      <c r="J85" s="234">
        <f t="shared" si="18"/>
        <v>0</v>
      </c>
      <c r="K85" s="238">
        <f t="shared" si="18"/>
        <v>0</v>
      </c>
    </row>
    <row r="86" spans="1:11" s="226" customFormat="1" ht="13.5">
      <c r="A86" s="345"/>
      <c r="B86" s="230" t="s">
        <v>414</v>
      </c>
      <c r="C86" s="231" t="s">
        <v>415</v>
      </c>
      <c r="D86" s="232">
        <v>0</v>
      </c>
      <c r="E86" s="245">
        <v>0</v>
      </c>
      <c r="F86" s="245"/>
      <c r="G86" s="245"/>
      <c r="H86" s="245"/>
      <c r="I86" s="245"/>
      <c r="J86" s="245"/>
      <c r="K86" s="245"/>
    </row>
    <row r="87" spans="1:11" s="226" customFormat="1" ht="14.25" thickBot="1">
      <c r="A87" s="345"/>
      <c r="B87" s="230" t="s">
        <v>416</v>
      </c>
      <c r="C87" s="231" t="s">
        <v>201</v>
      </c>
      <c r="D87" s="232">
        <v>25000</v>
      </c>
      <c r="E87" s="245">
        <v>25000</v>
      </c>
      <c r="F87" s="245"/>
      <c r="G87" s="245"/>
      <c r="H87" s="245">
        <v>25000</v>
      </c>
      <c r="I87" s="245"/>
      <c r="J87" s="245"/>
      <c r="K87" s="245"/>
    </row>
    <row r="88" spans="1:11" ht="14.25" thickBot="1">
      <c r="A88" s="297" t="s">
        <v>454</v>
      </c>
      <c r="B88" s="348"/>
      <c r="C88" s="349"/>
      <c r="D88" s="247">
        <f aca="true" t="shared" si="19" ref="D88:K88">D14+D18+D20+D23+D26+D30+D36+D39+D43+D45+D47+D49+D56+D60+D69+D71+D74+D81+D85</f>
        <v>12001963</v>
      </c>
      <c r="E88" s="247">
        <f t="shared" si="19"/>
        <v>8214623</v>
      </c>
      <c r="F88" s="247">
        <f t="shared" si="19"/>
        <v>2926650</v>
      </c>
      <c r="G88" s="247">
        <f t="shared" si="19"/>
        <v>550619</v>
      </c>
      <c r="H88" s="247">
        <f t="shared" si="19"/>
        <v>395558</v>
      </c>
      <c r="I88" s="247">
        <f t="shared" si="19"/>
        <v>50400</v>
      </c>
      <c r="J88" s="247">
        <f t="shared" si="19"/>
        <v>0</v>
      </c>
      <c r="K88" s="247">
        <f t="shared" si="19"/>
        <v>3787340</v>
      </c>
    </row>
    <row r="89" spans="4:11" ht="13.5">
      <c r="D89" s="236"/>
      <c r="E89" s="236"/>
      <c r="F89" s="236"/>
      <c r="G89" s="236"/>
      <c r="H89" s="236"/>
      <c r="I89" s="236"/>
      <c r="J89" s="236"/>
      <c r="K89" s="236"/>
    </row>
    <row r="90" spans="4:11" ht="13.5">
      <c r="D90" s="236"/>
      <c r="E90" s="236"/>
      <c r="F90" s="236"/>
      <c r="G90" s="236"/>
      <c r="H90" s="236"/>
      <c r="I90" s="236"/>
      <c r="J90" s="236"/>
      <c r="K90" s="236"/>
    </row>
  </sheetData>
  <mergeCells count="48">
    <mergeCell ref="A88:C88"/>
    <mergeCell ref="E9:K9"/>
    <mergeCell ref="F10:J10"/>
    <mergeCell ref="E10:E12"/>
    <mergeCell ref="F11:F12"/>
    <mergeCell ref="G11:G12"/>
    <mergeCell ref="H11:H12"/>
    <mergeCell ref="I11:I12"/>
    <mergeCell ref="J11:J12"/>
    <mergeCell ref="K10:K12"/>
    <mergeCell ref="A72:A73"/>
    <mergeCell ref="A74:B74"/>
    <mergeCell ref="A75:A80"/>
    <mergeCell ref="A82:A84"/>
    <mergeCell ref="A81:B81"/>
    <mergeCell ref="A60:B60"/>
    <mergeCell ref="A61:A68"/>
    <mergeCell ref="A69:B69"/>
    <mergeCell ref="A71:B71"/>
    <mergeCell ref="A85:B85"/>
    <mergeCell ref="A86:A87"/>
    <mergeCell ref="A9:A12"/>
    <mergeCell ref="B9:B12"/>
    <mergeCell ref="A18:B18"/>
    <mergeCell ref="A20:B20"/>
    <mergeCell ref="A21:A22"/>
    <mergeCell ref="A26:B26"/>
    <mergeCell ref="A27:A29"/>
    <mergeCell ref="A43:B43"/>
    <mergeCell ref="A45:B45"/>
    <mergeCell ref="A56:B56"/>
    <mergeCell ref="A57:A59"/>
    <mergeCell ref="A47:B47"/>
    <mergeCell ref="A49:B49"/>
    <mergeCell ref="A50:A55"/>
    <mergeCell ref="A24:A25"/>
    <mergeCell ref="A39:B39"/>
    <mergeCell ref="A40:A42"/>
    <mergeCell ref="A36:B36"/>
    <mergeCell ref="A37:A38"/>
    <mergeCell ref="A30:B30"/>
    <mergeCell ref="A31:A35"/>
    <mergeCell ref="A14:B14"/>
    <mergeCell ref="A15:A17"/>
    <mergeCell ref="A6:K6"/>
    <mergeCell ref="A23:B23"/>
    <mergeCell ref="C9:C12"/>
    <mergeCell ref="D9:D12"/>
  </mergeCells>
  <printOptions horizontalCentered="1"/>
  <pageMargins left="0" right="0" top="0.5118110236220472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workbookViewId="0" topLeftCell="A1">
      <selection activeCell="G10" sqref="G10:G12"/>
    </sheetView>
  </sheetViews>
  <sheetFormatPr defaultColWidth="9.00390625" defaultRowHeight="12.75"/>
  <cols>
    <col min="1" max="1" width="3.00390625" style="2" customWidth="1"/>
    <col min="2" max="2" width="4.125" style="2" customWidth="1"/>
    <col min="3" max="3" width="6.00390625" style="2" customWidth="1"/>
    <col min="4" max="4" width="21.25390625" style="2" customWidth="1"/>
    <col min="5" max="5" width="12.125" style="2" customWidth="1"/>
    <col min="6" max="6" width="12.375" style="2" customWidth="1"/>
    <col min="7" max="7" width="10.125" style="2" customWidth="1"/>
    <col min="8" max="8" width="8.75390625" style="2" customWidth="1"/>
    <col min="9" max="9" width="12.00390625" style="2" customWidth="1"/>
    <col min="10" max="10" width="12.125" style="2" customWidth="1"/>
    <col min="11" max="11" width="9.875" style="2" customWidth="1"/>
    <col min="12" max="12" width="11.00390625" style="2" customWidth="1"/>
    <col min="13" max="13" width="15.25390625" style="2" customWidth="1"/>
    <col min="14" max="16384" width="9.125" style="2" customWidth="1"/>
  </cols>
  <sheetData>
    <row r="2" spans="10:12" ht="13.5">
      <c r="J2" s="142" t="s">
        <v>457</v>
      </c>
      <c r="K2" s="143"/>
      <c r="L2" s="227"/>
    </row>
    <row r="3" spans="10:12" ht="13.5">
      <c r="J3" s="142" t="s">
        <v>519</v>
      </c>
      <c r="K3" s="143"/>
      <c r="L3" s="227"/>
    </row>
    <row r="4" spans="10:12" ht="13.5">
      <c r="J4" s="142" t="s">
        <v>515</v>
      </c>
      <c r="K4" s="143"/>
      <c r="L4" s="227"/>
    </row>
    <row r="6" spans="1:13" ht="18">
      <c r="A6" s="363" t="s">
        <v>458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</row>
    <row r="7" spans="1:13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9" t="s">
        <v>46</v>
      </c>
    </row>
    <row r="8" spans="1:13" s="25" customFormat="1" ht="19.5" customHeight="1">
      <c r="A8" s="365" t="s">
        <v>66</v>
      </c>
      <c r="B8" s="365" t="s">
        <v>2</v>
      </c>
      <c r="C8" s="365" t="s">
        <v>45</v>
      </c>
      <c r="D8" s="364" t="s">
        <v>83</v>
      </c>
      <c r="E8" s="364" t="s">
        <v>85</v>
      </c>
      <c r="F8" s="364" t="s">
        <v>72</v>
      </c>
      <c r="G8" s="364"/>
      <c r="H8" s="364"/>
      <c r="I8" s="364"/>
      <c r="J8" s="364"/>
      <c r="K8" s="364"/>
      <c r="L8" s="364"/>
      <c r="M8" s="364" t="s">
        <v>87</v>
      </c>
    </row>
    <row r="9" spans="1:13" s="25" customFormat="1" ht="19.5" customHeight="1">
      <c r="A9" s="365"/>
      <c r="B9" s="365"/>
      <c r="C9" s="365"/>
      <c r="D9" s="364"/>
      <c r="E9" s="364"/>
      <c r="F9" s="364" t="s">
        <v>523</v>
      </c>
      <c r="G9" s="364" t="s">
        <v>19</v>
      </c>
      <c r="H9" s="364"/>
      <c r="I9" s="364"/>
      <c r="J9" s="364"/>
      <c r="K9" s="364" t="s">
        <v>65</v>
      </c>
      <c r="L9" s="364" t="s">
        <v>459</v>
      </c>
      <c r="M9" s="364"/>
    </row>
    <row r="10" spans="1:13" s="25" customFormat="1" ht="29.25" customHeight="1">
      <c r="A10" s="365"/>
      <c r="B10" s="365"/>
      <c r="C10" s="365"/>
      <c r="D10" s="364"/>
      <c r="E10" s="364"/>
      <c r="F10" s="364"/>
      <c r="G10" s="366" t="s">
        <v>86</v>
      </c>
      <c r="H10" s="364" t="s">
        <v>81</v>
      </c>
      <c r="I10" s="364" t="s">
        <v>70</v>
      </c>
      <c r="J10" s="364" t="s">
        <v>82</v>
      </c>
      <c r="K10" s="364"/>
      <c r="L10" s="364"/>
      <c r="M10" s="364"/>
    </row>
    <row r="11" spans="1:13" s="25" customFormat="1" ht="19.5" customHeight="1">
      <c r="A11" s="365"/>
      <c r="B11" s="365"/>
      <c r="C11" s="365"/>
      <c r="D11" s="364"/>
      <c r="E11" s="364"/>
      <c r="F11" s="364"/>
      <c r="G11" s="367"/>
      <c r="H11" s="364"/>
      <c r="I11" s="364"/>
      <c r="J11" s="364"/>
      <c r="K11" s="364"/>
      <c r="L11" s="364"/>
      <c r="M11" s="364"/>
    </row>
    <row r="12" spans="1:13" s="25" customFormat="1" ht="27" customHeight="1">
      <c r="A12" s="365"/>
      <c r="B12" s="365"/>
      <c r="C12" s="365"/>
      <c r="D12" s="364"/>
      <c r="E12" s="364"/>
      <c r="F12" s="364"/>
      <c r="G12" s="368"/>
      <c r="H12" s="364"/>
      <c r="I12" s="364"/>
      <c r="J12" s="364"/>
      <c r="K12" s="364"/>
      <c r="L12" s="364"/>
      <c r="M12" s="364"/>
    </row>
    <row r="13" spans="1:13" ht="7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</row>
    <row r="14" spans="1:13" ht="32.25" customHeight="1">
      <c r="A14" s="253">
        <v>1</v>
      </c>
      <c r="B14" s="254">
        <v>630</v>
      </c>
      <c r="C14" s="254">
        <v>63095</v>
      </c>
      <c r="D14" s="255" t="s">
        <v>463</v>
      </c>
      <c r="E14" s="256">
        <v>16599442</v>
      </c>
      <c r="F14" s="256">
        <v>10000</v>
      </c>
      <c r="G14" s="256">
        <v>3500</v>
      </c>
      <c r="H14" s="256"/>
      <c r="I14" s="257"/>
      <c r="J14" s="256">
        <v>6500</v>
      </c>
      <c r="K14" s="256">
        <v>7000000</v>
      </c>
      <c r="L14" s="256">
        <v>3000000</v>
      </c>
      <c r="M14" s="51" t="s">
        <v>160</v>
      </c>
    </row>
    <row r="15" spans="1:13" ht="60.75" customHeight="1">
      <c r="A15" s="258">
        <v>2</v>
      </c>
      <c r="B15" s="16">
        <v>900</v>
      </c>
      <c r="C15" s="16">
        <v>90001</v>
      </c>
      <c r="D15" s="96" t="s">
        <v>461</v>
      </c>
      <c r="E15" s="135">
        <v>1050000</v>
      </c>
      <c r="F15" s="135">
        <v>200000</v>
      </c>
      <c r="G15" s="135">
        <v>30000</v>
      </c>
      <c r="H15" s="135"/>
      <c r="I15" s="259"/>
      <c r="J15" s="135">
        <v>170000</v>
      </c>
      <c r="K15" s="135">
        <v>850000</v>
      </c>
      <c r="L15" s="135"/>
      <c r="M15" s="51" t="s">
        <v>160</v>
      </c>
    </row>
    <row r="16" spans="1:13" ht="51.75" customHeight="1">
      <c r="A16" s="258">
        <v>3</v>
      </c>
      <c r="B16" s="16">
        <v>900</v>
      </c>
      <c r="C16" s="16">
        <v>90001</v>
      </c>
      <c r="D16" s="96" t="s">
        <v>460</v>
      </c>
      <c r="E16" s="135">
        <v>1300000</v>
      </c>
      <c r="F16" s="135">
        <v>700000</v>
      </c>
      <c r="G16" s="135">
        <v>105000</v>
      </c>
      <c r="H16" s="135"/>
      <c r="I16" s="259"/>
      <c r="J16" s="135">
        <v>595000</v>
      </c>
      <c r="K16" s="135">
        <v>528000</v>
      </c>
      <c r="L16" s="135"/>
      <c r="M16" s="51" t="s">
        <v>474</v>
      </c>
    </row>
    <row r="17" spans="1:13" ht="53.25" customHeight="1">
      <c r="A17" s="258">
        <v>4</v>
      </c>
      <c r="B17" s="16">
        <v>900</v>
      </c>
      <c r="C17" s="16">
        <v>90002</v>
      </c>
      <c r="D17" s="96" t="s">
        <v>472</v>
      </c>
      <c r="E17" s="135">
        <v>200000</v>
      </c>
      <c r="F17" s="135">
        <v>10000</v>
      </c>
      <c r="G17" s="135">
        <v>10000</v>
      </c>
      <c r="H17" s="135"/>
      <c r="I17" s="259"/>
      <c r="J17" s="135"/>
      <c r="K17" s="135">
        <v>190000</v>
      </c>
      <c r="L17" s="135"/>
      <c r="M17" s="51" t="s">
        <v>160</v>
      </c>
    </row>
    <row r="18" spans="1:13" ht="25.5">
      <c r="A18" s="258">
        <v>5</v>
      </c>
      <c r="B18" s="16">
        <v>900</v>
      </c>
      <c r="C18" s="16">
        <v>90015</v>
      </c>
      <c r="D18" s="96" t="s">
        <v>183</v>
      </c>
      <c r="E18" s="135">
        <v>224958</v>
      </c>
      <c r="F18" s="135">
        <v>55840</v>
      </c>
      <c r="G18" s="135">
        <v>55840</v>
      </c>
      <c r="H18" s="135"/>
      <c r="I18" s="259"/>
      <c r="J18" s="135"/>
      <c r="K18" s="135">
        <v>57616</v>
      </c>
      <c r="L18" s="135">
        <v>51788</v>
      </c>
      <c r="M18" s="51" t="s">
        <v>160</v>
      </c>
    </row>
    <row r="19" spans="1:13" ht="51">
      <c r="A19" s="248">
        <v>6</v>
      </c>
      <c r="B19" s="249">
        <v>921</v>
      </c>
      <c r="C19" s="249">
        <v>92195</v>
      </c>
      <c r="D19" s="250" t="s">
        <v>462</v>
      </c>
      <c r="E19" s="251">
        <v>500000</v>
      </c>
      <c r="F19" s="251">
        <v>235000</v>
      </c>
      <c r="G19" s="251">
        <v>35250</v>
      </c>
      <c r="H19" s="251"/>
      <c r="I19" s="252"/>
      <c r="J19" s="251">
        <v>199750</v>
      </c>
      <c r="K19" s="251">
        <v>265000</v>
      </c>
      <c r="L19" s="251"/>
      <c r="M19" s="51" t="s">
        <v>160</v>
      </c>
    </row>
    <row r="20" spans="1:13" s="114" customFormat="1" ht="22.5" customHeight="1">
      <c r="A20" s="369" t="s">
        <v>84</v>
      </c>
      <c r="B20" s="369"/>
      <c r="C20" s="369"/>
      <c r="D20" s="369"/>
      <c r="E20" s="111">
        <f>SUM(E14:E19)</f>
        <v>19874400</v>
      </c>
      <c r="F20" s="111">
        <f aca="true" t="shared" si="0" ref="F20:L20">SUM(F14:F19)</f>
        <v>1210840</v>
      </c>
      <c r="G20" s="111">
        <f t="shared" si="0"/>
        <v>239590</v>
      </c>
      <c r="H20" s="111">
        <f t="shared" si="0"/>
        <v>0</v>
      </c>
      <c r="I20" s="111">
        <f t="shared" si="0"/>
        <v>0</v>
      </c>
      <c r="J20" s="111">
        <f t="shared" si="0"/>
        <v>971250</v>
      </c>
      <c r="K20" s="111">
        <f t="shared" si="0"/>
        <v>8890616</v>
      </c>
      <c r="L20" s="111">
        <f t="shared" si="0"/>
        <v>3051788</v>
      </c>
      <c r="M20" s="113" t="s">
        <v>53</v>
      </c>
    </row>
    <row r="21" spans="1:13" s="114" customFormat="1" ht="22.5" customHeight="1">
      <c r="A21" s="260"/>
      <c r="B21" s="260"/>
      <c r="C21" s="260"/>
      <c r="D21" s="260"/>
      <c r="E21" s="261"/>
      <c r="F21" s="261"/>
      <c r="G21" s="261"/>
      <c r="H21" s="261"/>
      <c r="I21" s="261"/>
      <c r="J21" s="261"/>
      <c r="K21" s="261"/>
      <c r="L21" s="261"/>
      <c r="M21" s="262"/>
    </row>
    <row r="22" ht="12.75">
      <c r="A22" s="2" t="s">
        <v>464</v>
      </c>
    </row>
  </sheetData>
  <mergeCells count="17">
    <mergeCell ref="A20:D20"/>
    <mergeCell ref="G9:J9"/>
    <mergeCell ref="D8:D12"/>
    <mergeCell ref="F8:L8"/>
    <mergeCell ref="E8:E12"/>
    <mergeCell ref="L9:L12"/>
    <mergeCell ref="K9:K12"/>
    <mergeCell ref="A6:M6"/>
    <mergeCell ref="M8:M12"/>
    <mergeCell ref="F9:F12"/>
    <mergeCell ref="A8:A12"/>
    <mergeCell ref="B8:B12"/>
    <mergeCell ref="C8:C12"/>
    <mergeCell ref="G10:G12"/>
    <mergeCell ref="H10:H12"/>
    <mergeCell ref="I10:I12"/>
    <mergeCell ref="J10:J12"/>
  </mergeCells>
  <printOptions horizontalCentered="1"/>
  <pageMargins left="0.5118110236220472" right="0.3937007874015748" top="0.78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D1">
      <selection activeCell="E8" sqref="E8:E11"/>
    </sheetView>
  </sheetViews>
  <sheetFormatPr defaultColWidth="9.00390625" defaultRowHeight="12.75"/>
  <cols>
    <col min="1" max="1" width="6.75390625" style="2" customWidth="1"/>
    <col min="2" max="2" width="8.75390625" style="2" customWidth="1"/>
    <col min="3" max="3" width="49.25390625" style="2" customWidth="1"/>
    <col min="4" max="4" width="13.25390625" style="2" customWidth="1"/>
    <col min="5" max="5" width="13.75390625" style="2" customWidth="1"/>
    <col min="6" max="6" width="13.125" style="2" customWidth="1"/>
    <col min="7" max="7" width="9.25390625" style="2" customWidth="1"/>
    <col min="8" max="8" width="13.25390625" style="2" customWidth="1"/>
    <col min="9" max="9" width="13.75390625" style="2" customWidth="1"/>
    <col min="10" max="10" width="25.625" style="2" customWidth="1"/>
    <col min="11" max="16384" width="9.125" style="2" customWidth="1"/>
  </cols>
  <sheetData>
    <row r="1" spans="8:10" ht="13.5">
      <c r="H1" s="142" t="s">
        <v>473</v>
      </c>
      <c r="I1" s="143"/>
      <c r="J1" s="227"/>
    </row>
    <row r="2" spans="8:10" ht="13.5">
      <c r="H2" s="142" t="s">
        <v>519</v>
      </c>
      <c r="I2" s="143"/>
      <c r="J2" s="227"/>
    </row>
    <row r="3" spans="8:10" ht="13.5">
      <c r="H3" s="142" t="s">
        <v>515</v>
      </c>
      <c r="I3" s="143"/>
      <c r="J3" s="227"/>
    </row>
    <row r="5" spans="1:10" ht="18">
      <c r="A5" s="363" t="s">
        <v>465</v>
      </c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0.5" customHeight="1">
      <c r="A6" s="12"/>
      <c r="B6" s="12"/>
      <c r="C6" s="12"/>
      <c r="D6" s="12"/>
      <c r="E6" s="12"/>
      <c r="F6" s="12"/>
      <c r="G6" s="12"/>
      <c r="H6" s="12"/>
      <c r="I6" s="12"/>
      <c r="J6" s="9" t="s">
        <v>46</v>
      </c>
    </row>
    <row r="7" spans="1:10" s="25" customFormat="1" ht="19.5" customHeight="1">
      <c r="A7" s="365" t="s">
        <v>2</v>
      </c>
      <c r="B7" s="365" t="s">
        <v>45</v>
      </c>
      <c r="C7" s="364" t="s">
        <v>88</v>
      </c>
      <c r="D7" s="364" t="s">
        <v>85</v>
      </c>
      <c r="E7" s="364" t="s">
        <v>72</v>
      </c>
      <c r="F7" s="364"/>
      <c r="G7" s="364"/>
      <c r="H7" s="364"/>
      <c r="I7" s="364"/>
      <c r="J7" s="364" t="s">
        <v>87</v>
      </c>
    </row>
    <row r="8" spans="1:10" s="25" customFormat="1" ht="19.5" customHeight="1">
      <c r="A8" s="365"/>
      <c r="B8" s="365"/>
      <c r="C8" s="364"/>
      <c r="D8" s="364"/>
      <c r="E8" s="364" t="s">
        <v>525</v>
      </c>
      <c r="F8" s="364" t="s">
        <v>19</v>
      </c>
      <c r="G8" s="364"/>
      <c r="H8" s="364"/>
      <c r="I8" s="364"/>
      <c r="J8" s="364"/>
    </row>
    <row r="9" spans="1:10" s="25" customFormat="1" ht="29.25" customHeight="1">
      <c r="A9" s="365"/>
      <c r="B9" s="365"/>
      <c r="C9" s="364"/>
      <c r="D9" s="364"/>
      <c r="E9" s="364"/>
      <c r="F9" s="364" t="s">
        <v>86</v>
      </c>
      <c r="G9" s="364" t="s">
        <v>81</v>
      </c>
      <c r="H9" s="364" t="s">
        <v>89</v>
      </c>
      <c r="I9" s="364" t="s">
        <v>82</v>
      </c>
      <c r="J9" s="364"/>
    </row>
    <row r="10" spans="1:10" s="25" customFormat="1" ht="19.5" customHeight="1">
      <c r="A10" s="365"/>
      <c r="B10" s="365"/>
      <c r="C10" s="364"/>
      <c r="D10" s="364"/>
      <c r="E10" s="364"/>
      <c r="F10" s="364"/>
      <c r="G10" s="364"/>
      <c r="H10" s="364"/>
      <c r="I10" s="364"/>
      <c r="J10" s="364"/>
    </row>
    <row r="11" spans="1:10" s="25" customFormat="1" ht="19.5" customHeight="1">
      <c r="A11" s="365"/>
      <c r="B11" s="365"/>
      <c r="C11" s="364"/>
      <c r="D11" s="364"/>
      <c r="E11" s="364"/>
      <c r="F11" s="364"/>
      <c r="G11" s="364"/>
      <c r="H11" s="364"/>
      <c r="I11" s="364"/>
      <c r="J11" s="364"/>
    </row>
    <row r="12" spans="1:10" ht="7.5" customHeight="1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</row>
    <row r="13" spans="1:10" ht="31.5" customHeight="1">
      <c r="A13" s="136" t="s">
        <v>191</v>
      </c>
      <c r="B13" s="136" t="s">
        <v>192</v>
      </c>
      <c r="C13" s="74" t="s">
        <v>478</v>
      </c>
      <c r="D13" s="75">
        <v>700000</v>
      </c>
      <c r="E13" s="75">
        <v>700000</v>
      </c>
      <c r="F13" s="75">
        <v>105000</v>
      </c>
      <c r="G13" s="75"/>
      <c r="H13" s="76" t="s">
        <v>466</v>
      </c>
      <c r="I13" s="75">
        <v>581000</v>
      </c>
      <c r="J13" s="77" t="s">
        <v>160</v>
      </c>
    </row>
    <row r="14" spans="1:10" ht="30.75" customHeight="1">
      <c r="A14" s="137" t="s">
        <v>191</v>
      </c>
      <c r="B14" s="137" t="s">
        <v>192</v>
      </c>
      <c r="C14" s="80" t="s">
        <v>467</v>
      </c>
      <c r="D14" s="81">
        <v>320000</v>
      </c>
      <c r="E14" s="81">
        <v>320000</v>
      </c>
      <c r="F14" s="81">
        <v>48000</v>
      </c>
      <c r="G14" s="81"/>
      <c r="H14" s="82"/>
      <c r="I14" s="81">
        <v>272000</v>
      </c>
      <c r="J14" s="80" t="s">
        <v>160</v>
      </c>
    </row>
    <row r="15" spans="1:10" ht="30.75" customHeight="1">
      <c r="A15" s="137" t="s">
        <v>191</v>
      </c>
      <c r="B15" s="137" t="s">
        <v>192</v>
      </c>
      <c r="C15" s="80" t="s">
        <v>513</v>
      </c>
      <c r="D15" s="81">
        <v>100000</v>
      </c>
      <c r="E15" s="81">
        <v>100000</v>
      </c>
      <c r="F15" s="81">
        <v>25000</v>
      </c>
      <c r="G15" s="81"/>
      <c r="H15" s="82"/>
      <c r="I15" s="81">
        <v>75000</v>
      </c>
      <c r="J15" s="80" t="s">
        <v>160</v>
      </c>
    </row>
    <row r="16" spans="1:10" ht="31.5" customHeight="1">
      <c r="A16" s="79">
        <v>600</v>
      </c>
      <c r="B16" s="79">
        <v>60016</v>
      </c>
      <c r="C16" s="80" t="s">
        <v>468</v>
      </c>
      <c r="D16" s="81">
        <v>400000</v>
      </c>
      <c r="E16" s="81">
        <v>400000</v>
      </c>
      <c r="F16" s="81">
        <v>60000</v>
      </c>
      <c r="G16" s="81"/>
      <c r="H16" s="82"/>
      <c r="I16" s="81">
        <v>340000</v>
      </c>
      <c r="J16" s="77" t="s">
        <v>160</v>
      </c>
    </row>
    <row r="17" spans="1:10" ht="29.25" customHeight="1">
      <c r="A17" s="79">
        <v>700</v>
      </c>
      <c r="B17" s="79">
        <v>70004</v>
      </c>
      <c r="C17" s="80" t="s">
        <v>186</v>
      </c>
      <c r="D17" s="81">
        <v>70000</v>
      </c>
      <c r="E17" s="81">
        <v>70000</v>
      </c>
      <c r="F17" s="81">
        <v>70000</v>
      </c>
      <c r="G17" s="81"/>
      <c r="H17" s="82"/>
      <c r="I17" s="81"/>
      <c r="J17" s="77" t="s">
        <v>160</v>
      </c>
    </row>
    <row r="18" spans="1:10" ht="30.75" customHeight="1">
      <c r="A18" s="79">
        <v>750</v>
      </c>
      <c r="B18" s="79">
        <v>75023</v>
      </c>
      <c r="C18" s="80" t="s">
        <v>161</v>
      </c>
      <c r="D18" s="81">
        <v>100000</v>
      </c>
      <c r="E18" s="81">
        <v>100000</v>
      </c>
      <c r="F18" s="81">
        <v>100000</v>
      </c>
      <c r="G18" s="81"/>
      <c r="H18" s="82"/>
      <c r="I18" s="81"/>
      <c r="J18" s="80" t="s">
        <v>160</v>
      </c>
    </row>
    <row r="19" spans="1:10" ht="45.75" customHeight="1">
      <c r="A19" s="79">
        <v>750</v>
      </c>
      <c r="B19" s="79">
        <v>75023</v>
      </c>
      <c r="C19" s="80" t="s">
        <v>185</v>
      </c>
      <c r="D19" s="81">
        <v>500</v>
      </c>
      <c r="E19" s="81">
        <v>500</v>
      </c>
      <c r="F19" s="81">
        <v>500</v>
      </c>
      <c r="G19" s="81"/>
      <c r="H19" s="82"/>
      <c r="I19" s="81"/>
      <c r="J19" s="80" t="s">
        <v>160</v>
      </c>
    </row>
    <row r="20" spans="1:10" ht="32.25" customHeight="1">
      <c r="A20" s="79">
        <v>754</v>
      </c>
      <c r="B20" s="79">
        <v>75412</v>
      </c>
      <c r="C20" s="80" t="s">
        <v>469</v>
      </c>
      <c r="D20" s="81">
        <v>60000</v>
      </c>
      <c r="E20" s="81">
        <v>60000</v>
      </c>
      <c r="F20" s="81">
        <v>60000</v>
      </c>
      <c r="G20" s="81"/>
      <c r="H20" s="82"/>
      <c r="I20" s="81"/>
      <c r="J20" s="80" t="s">
        <v>160</v>
      </c>
    </row>
    <row r="21" spans="1:10" ht="31.5" customHeight="1">
      <c r="A21" s="79">
        <v>758</v>
      </c>
      <c r="B21" s="79">
        <v>75818</v>
      </c>
      <c r="C21" s="80" t="s">
        <v>184</v>
      </c>
      <c r="D21" s="81">
        <v>200000</v>
      </c>
      <c r="E21" s="81">
        <v>200000</v>
      </c>
      <c r="F21" s="81">
        <v>200000</v>
      </c>
      <c r="G21" s="81"/>
      <c r="H21" s="82"/>
      <c r="I21" s="81"/>
      <c r="J21" s="80" t="s">
        <v>160</v>
      </c>
    </row>
    <row r="22" spans="1:10" ht="31.5" customHeight="1">
      <c r="A22" s="79">
        <v>851</v>
      </c>
      <c r="B22" s="79">
        <v>85195</v>
      </c>
      <c r="C22" s="80" t="s">
        <v>470</v>
      </c>
      <c r="D22" s="81">
        <v>100000</v>
      </c>
      <c r="E22" s="81">
        <v>100000</v>
      </c>
      <c r="F22" s="81">
        <v>15000</v>
      </c>
      <c r="G22" s="81"/>
      <c r="H22" s="82"/>
      <c r="I22" s="81">
        <v>85000</v>
      </c>
      <c r="J22" s="80" t="s">
        <v>160</v>
      </c>
    </row>
    <row r="23" spans="1:10" s="8" customFormat="1" ht="33" customHeight="1">
      <c r="A23" s="79">
        <v>900</v>
      </c>
      <c r="B23" s="79">
        <v>90002</v>
      </c>
      <c r="C23" s="82" t="s">
        <v>471</v>
      </c>
      <c r="D23" s="81">
        <v>26000</v>
      </c>
      <c r="E23" s="81">
        <v>26000</v>
      </c>
      <c r="F23" s="81">
        <v>6500</v>
      </c>
      <c r="G23" s="79"/>
      <c r="H23" s="79"/>
      <c r="I23" s="79">
        <v>19500</v>
      </c>
      <c r="J23" s="80" t="s">
        <v>160</v>
      </c>
    </row>
    <row r="24" spans="1:10" s="8" customFormat="1" ht="51" customHeight="1">
      <c r="A24" s="79">
        <v>921</v>
      </c>
      <c r="B24" s="79">
        <v>92195</v>
      </c>
      <c r="C24" s="82" t="s">
        <v>524</v>
      </c>
      <c r="D24" s="81">
        <v>500000</v>
      </c>
      <c r="E24" s="81">
        <v>500000</v>
      </c>
      <c r="F24" s="81">
        <v>75000</v>
      </c>
      <c r="G24" s="79"/>
      <c r="H24" s="79"/>
      <c r="I24" s="79">
        <v>425000</v>
      </c>
      <c r="J24" s="80" t="s">
        <v>160</v>
      </c>
    </row>
    <row r="25" spans="1:10" ht="22.5" customHeight="1">
      <c r="A25" s="370"/>
      <c r="B25" s="370"/>
      <c r="C25" s="370"/>
      <c r="D25" s="83">
        <f>SUM(D13:D24)</f>
        <v>2576500</v>
      </c>
      <c r="E25" s="83">
        <f>SUM(E13:E24)</f>
        <v>2576500</v>
      </c>
      <c r="F25" s="83">
        <f>SUM(F13:F24)</f>
        <v>765000</v>
      </c>
      <c r="G25" s="83">
        <f>SUM(G13:G24)</f>
        <v>0</v>
      </c>
      <c r="H25" s="83">
        <v>14000</v>
      </c>
      <c r="I25" s="83">
        <f>SUM(I13:I24)</f>
        <v>1797500</v>
      </c>
      <c r="J25" s="84" t="s">
        <v>53</v>
      </c>
    </row>
    <row r="27" ht="12.75">
      <c r="A27" s="2" t="s">
        <v>475</v>
      </c>
    </row>
    <row r="28" ht="12.75">
      <c r="A28" s="2" t="s">
        <v>476</v>
      </c>
    </row>
    <row r="29" ht="12.75">
      <c r="A29" s="2" t="s">
        <v>477</v>
      </c>
    </row>
  </sheetData>
  <mergeCells count="14">
    <mergeCell ref="F9:F11"/>
    <mergeCell ref="G9:G11"/>
    <mergeCell ref="H9:H11"/>
    <mergeCell ref="I9:I11"/>
    <mergeCell ref="A25:C25"/>
    <mergeCell ref="A5:J5"/>
    <mergeCell ref="A7:A11"/>
    <mergeCell ref="B7:B11"/>
    <mergeCell ref="C7:C11"/>
    <mergeCell ref="E7:I7"/>
    <mergeCell ref="J7:J11"/>
    <mergeCell ref="E8:E11"/>
    <mergeCell ref="D7:D11"/>
    <mergeCell ref="F8:I8"/>
  </mergeCells>
  <printOptions horizontalCentered="1" verticalCentered="1"/>
  <pageMargins left="1.1023622047244095" right="0.984251968503937" top="0.4724409448818898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5"/>
  <sheetViews>
    <sheetView workbookViewId="0" topLeftCell="A1">
      <selection activeCell="C4" sqref="C4"/>
    </sheetView>
  </sheetViews>
  <sheetFormatPr defaultColWidth="9.00390625" defaultRowHeight="12.75"/>
  <cols>
    <col min="1" max="1" width="4.75390625" style="2" bestFit="1" customWidth="1"/>
    <col min="2" max="2" width="44.625" style="2" customWidth="1"/>
    <col min="3" max="4" width="17.75390625" style="2" customWidth="1"/>
    <col min="5" max="16384" width="9.125" style="2" customWidth="1"/>
  </cols>
  <sheetData>
    <row r="2" spans="3:4" ht="12.75">
      <c r="C2" s="142" t="s">
        <v>479</v>
      </c>
      <c r="D2" s="143"/>
    </row>
    <row r="3" spans="3:4" ht="12.75">
      <c r="C3" s="142" t="s">
        <v>519</v>
      </c>
      <c r="D3" s="143"/>
    </row>
    <row r="4" spans="3:4" ht="12.75">
      <c r="C4" s="142" t="s">
        <v>515</v>
      </c>
      <c r="D4" s="143"/>
    </row>
    <row r="6" spans="1:4" ht="15" customHeight="1">
      <c r="A6" s="371" t="s">
        <v>90</v>
      </c>
      <c r="B6" s="371"/>
      <c r="C6" s="371"/>
      <c r="D6" s="371"/>
    </row>
    <row r="7" spans="1:4" ht="15" customHeight="1">
      <c r="A7" s="371" t="s">
        <v>480</v>
      </c>
      <c r="B7" s="371"/>
      <c r="C7" s="371"/>
      <c r="D7" s="371"/>
    </row>
    <row r="9" ht="13.5" thickBot="1">
      <c r="D9" s="10" t="s">
        <v>46</v>
      </c>
    </row>
    <row r="10" spans="1:4" ht="12.75">
      <c r="A10" s="374" t="s">
        <v>91</v>
      </c>
      <c r="B10" s="374" t="s">
        <v>5</v>
      </c>
      <c r="C10" s="374" t="s">
        <v>425</v>
      </c>
      <c r="D10" s="377" t="s">
        <v>490</v>
      </c>
    </row>
    <row r="11" spans="1:4" ht="12.75">
      <c r="A11" s="375"/>
      <c r="B11" s="375"/>
      <c r="C11" s="375"/>
      <c r="D11" s="375"/>
    </row>
    <row r="12" spans="1:4" ht="13.5" thickBot="1">
      <c r="A12" s="376"/>
      <c r="B12" s="376"/>
      <c r="C12" s="376"/>
      <c r="D12" s="376"/>
    </row>
    <row r="13" spans="1:4" ht="9" customHeight="1" thickBot="1">
      <c r="A13" s="31">
        <v>1</v>
      </c>
      <c r="B13" s="31">
        <v>2</v>
      </c>
      <c r="C13" s="31">
        <v>3</v>
      </c>
      <c r="D13" s="31">
        <v>4</v>
      </c>
    </row>
    <row r="14" spans="1:4" ht="19.5" customHeight="1">
      <c r="A14" s="32" t="s">
        <v>13</v>
      </c>
      <c r="B14" s="33" t="s">
        <v>93</v>
      </c>
      <c r="C14" s="32"/>
      <c r="D14" s="115">
        <v>12929963</v>
      </c>
    </row>
    <row r="15" spans="1:4" ht="19.5" customHeight="1">
      <c r="A15" s="34" t="s">
        <v>14</v>
      </c>
      <c r="B15" s="35" t="s">
        <v>72</v>
      </c>
      <c r="C15" s="34"/>
      <c r="D15" s="116">
        <v>12001963</v>
      </c>
    </row>
    <row r="16" spans="1:4" ht="19.5" customHeight="1">
      <c r="A16" s="34"/>
      <c r="B16" s="35" t="s">
        <v>94</v>
      </c>
      <c r="C16" s="34"/>
      <c r="D16" s="116">
        <f>D14-D15</f>
        <v>928000</v>
      </c>
    </row>
    <row r="17" spans="1:4" ht="19.5" customHeight="1" thickBot="1">
      <c r="A17" s="36"/>
      <c r="B17" s="37" t="s">
        <v>95</v>
      </c>
      <c r="C17" s="36"/>
      <c r="D17" s="117"/>
    </row>
    <row r="18" spans="1:4" ht="19.5" customHeight="1" thickBot="1">
      <c r="A18" s="29" t="s">
        <v>11</v>
      </c>
      <c r="B18" s="38" t="s">
        <v>96</v>
      </c>
      <c r="C18" s="39"/>
      <c r="D18" s="118">
        <f>D19-D29</f>
        <v>-928000</v>
      </c>
    </row>
    <row r="19" spans="1:4" ht="19.5" customHeight="1" thickBot="1">
      <c r="A19" s="372" t="s">
        <v>27</v>
      </c>
      <c r="B19" s="373"/>
      <c r="C19" s="40"/>
      <c r="D19" s="119"/>
    </row>
    <row r="20" spans="1:4" ht="19.5" customHeight="1">
      <c r="A20" s="41" t="s">
        <v>13</v>
      </c>
      <c r="B20" s="42" t="s">
        <v>21</v>
      </c>
      <c r="C20" s="41" t="s">
        <v>28</v>
      </c>
      <c r="D20" s="120"/>
    </row>
    <row r="21" spans="1:4" ht="19.5" customHeight="1">
      <c r="A21" s="34" t="s">
        <v>14</v>
      </c>
      <c r="B21" s="35" t="s">
        <v>22</v>
      </c>
      <c r="C21" s="34" t="s">
        <v>28</v>
      </c>
      <c r="D21" s="116"/>
    </row>
    <row r="22" spans="1:4" ht="49.5" customHeight="1">
      <c r="A22" s="34" t="s">
        <v>15</v>
      </c>
      <c r="B22" s="43" t="s">
        <v>97</v>
      </c>
      <c r="C22" s="34" t="s">
        <v>57</v>
      </c>
      <c r="D22" s="116"/>
    </row>
    <row r="23" spans="1:4" ht="19.5" customHeight="1">
      <c r="A23" s="34" t="s">
        <v>1</v>
      </c>
      <c r="B23" s="35" t="s">
        <v>30</v>
      </c>
      <c r="C23" s="34" t="s">
        <v>58</v>
      </c>
      <c r="D23" s="116"/>
    </row>
    <row r="24" spans="1:4" ht="19.5" customHeight="1">
      <c r="A24" s="34" t="s">
        <v>20</v>
      </c>
      <c r="B24" s="35" t="s">
        <v>98</v>
      </c>
      <c r="C24" s="34" t="s">
        <v>59</v>
      </c>
      <c r="D24" s="116"/>
    </row>
    <row r="25" spans="1:4" ht="19.5" customHeight="1">
      <c r="A25" s="34" t="s">
        <v>23</v>
      </c>
      <c r="B25" s="35" t="s">
        <v>24</v>
      </c>
      <c r="C25" s="34" t="s">
        <v>29</v>
      </c>
      <c r="D25" s="116"/>
    </row>
    <row r="26" spans="1:4" ht="19.5" customHeight="1">
      <c r="A26" s="34" t="s">
        <v>26</v>
      </c>
      <c r="B26" s="35" t="s">
        <v>99</v>
      </c>
      <c r="C26" s="34" t="s">
        <v>33</v>
      </c>
      <c r="D26" s="116"/>
    </row>
    <row r="27" spans="1:4" ht="19.5" customHeight="1">
      <c r="A27" s="34" t="s">
        <v>32</v>
      </c>
      <c r="B27" s="35" t="s">
        <v>56</v>
      </c>
      <c r="C27" s="34" t="s">
        <v>100</v>
      </c>
      <c r="D27" s="116"/>
    </row>
    <row r="28" spans="1:4" ht="19.5" customHeight="1" thickBot="1">
      <c r="A28" s="32" t="s">
        <v>54</v>
      </c>
      <c r="B28" s="33" t="s">
        <v>55</v>
      </c>
      <c r="C28" s="32" t="s">
        <v>31</v>
      </c>
      <c r="D28" s="115"/>
    </row>
    <row r="29" spans="1:4" ht="19.5" customHeight="1" thickBot="1">
      <c r="A29" s="372" t="s">
        <v>101</v>
      </c>
      <c r="B29" s="373"/>
      <c r="C29" s="40"/>
      <c r="D29" s="119">
        <v>928000</v>
      </c>
    </row>
    <row r="30" spans="1:4" ht="19.5" customHeight="1">
      <c r="A30" s="44" t="s">
        <v>13</v>
      </c>
      <c r="B30" s="45" t="s">
        <v>60</v>
      </c>
      <c r="C30" s="44" t="s">
        <v>35</v>
      </c>
      <c r="D30" s="121"/>
    </row>
    <row r="31" spans="1:4" ht="19.5" customHeight="1">
      <c r="A31" s="34" t="s">
        <v>14</v>
      </c>
      <c r="B31" s="35" t="s">
        <v>34</v>
      </c>
      <c r="C31" s="34" t="s">
        <v>35</v>
      </c>
      <c r="D31" s="116">
        <v>928000</v>
      </c>
    </row>
    <row r="32" spans="1:4" ht="49.5" customHeight="1">
      <c r="A32" s="34" t="s">
        <v>15</v>
      </c>
      <c r="B32" s="43" t="s">
        <v>102</v>
      </c>
      <c r="C32" s="34" t="s">
        <v>64</v>
      </c>
      <c r="D32" s="116"/>
    </row>
    <row r="33" spans="1:4" ht="19.5" customHeight="1">
      <c r="A33" s="34" t="s">
        <v>1</v>
      </c>
      <c r="B33" s="35" t="s">
        <v>61</v>
      </c>
      <c r="C33" s="34" t="s">
        <v>52</v>
      </c>
      <c r="D33" s="116"/>
    </row>
    <row r="34" spans="1:4" ht="19.5" customHeight="1">
      <c r="A34" s="34" t="s">
        <v>20</v>
      </c>
      <c r="B34" s="35" t="s">
        <v>62</v>
      </c>
      <c r="C34" s="34" t="s">
        <v>37</v>
      </c>
      <c r="D34" s="116"/>
    </row>
    <row r="35" spans="1:4" ht="19.5" customHeight="1">
      <c r="A35" s="34" t="s">
        <v>23</v>
      </c>
      <c r="B35" s="35" t="s">
        <v>25</v>
      </c>
      <c r="C35" s="34" t="s">
        <v>38</v>
      </c>
      <c r="D35" s="116"/>
    </row>
    <row r="36" spans="1:4" ht="19.5" customHeight="1">
      <c r="A36" s="34" t="s">
        <v>26</v>
      </c>
      <c r="B36" s="46" t="s">
        <v>63</v>
      </c>
      <c r="C36" s="47" t="s">
        <v>39</v>
      </c>
      <c r="D36" s="122"/>
    </row>
    <row r="37" spans="1:4" ht="19.5" customHeight="1" thickBot="1">
      <c r="A37" s="48" t="s">
        <v>32</v>
      </c>
      <c r="B37" s="49" t="s">
        <v>40</v>
      </c>
      <c r="C37" s="48" t="s">
        <v>36</v>
      </c>
      <c r="D37" s="123"/>
    </row>
    <row r="38" spans="1:4" ht="19.5" customHeight="1">
      <c r="A38" s="4"/>
      <c r="B38" s="5"/>
      <c r="C38" s="5"/>
      <c r="D38" s="5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</sheetData>
  <mergeCells count="8">
    <mergeCell ref="A6:D6"/>
    <mergeCell ref="A19:B19"/>
    <mergeCell ref="A29:B29"/>
    <mergeCell ref="A7:D7"/>
    <mergeCell ref="B10:B12"/>
    <mergeCell ref="A10:A12"/>
    <mergeCell ref="D10:D12"/>
    <mergeCell ref="C10:C12"/>
  </mergeCells>
  <printOptions horizontalCentered="1" verticalCentered="1"/>
  <pageMargins left="0.3937007874015748" right="0.3937007874015748" top="0.47" bottom="0.5905511811023623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defaultGridColor="0" colorId="8" workbookViewId="0" topLeftCell="C1">
      <selection activeCell="G3" sqref="G3:I3"/>
    </sheetView>
  </sheetViews>
  <sheetFormatPr defaultColWidth="9.00390625" defaultRowHeight="12.75"/>
  <cols>
    <col min="1" max="1" width="7.25390625" style="2" customWidth="1"/>
    <col min="2" max="2" width="9.875" style="2" customWidth="1"/>
    <col min="3" max="3" width="15.75390625" style="2" customWidth="1"/>
    <col min="4" max="4" width="15.875" style="2" customWidth="1"/>
    <col min="5" max="5" width="14.25390625" style="2" customWidth="1"/>
    <col min="6" max="6" width="16.00390625" style="0" customWidth="1"/>
    <col min="7" max="7" width="16.375" style="0" customWidth="1"/>
    <col min="8" max="8" width="14.125" style="0" customWidth="1"/>
    <col min="9" max="9" width="15.875" style="0" customWidth="1"/>
  </cols>
  <sheetData>
    <row r="1" spans="7:9" ht="12.75">
      <c r="G1" s="379" t="s">
        <v>426</v>
      </c>
      <c r="H1" s="379"/>
      <c r="I1" s="379"/>
    </row>
    <row r="2" spans="7:9" ht="12.75">
      <c r="G2" s="379" t="s">
        <v>519</v>
      </c>
      <c r="H2" s="379"/>
      <c r="I2" s="379"/>
    </row>
    <row r="3" spans="7:9" ht="12.75">
      <c r="G3" s="379" t="s">
        <v>515</v>
      </c>
      <c r="H3" s="379"/>
      <c r="I3" s="379"/>
    </row>
    <row r="5" spans="1:9" ht="48.75" customHeight="1">
      <c r="A5" s="380" t="s">
        <v>481</v>
      </c>
      <c r="B5" s="380"/>
      <c r="C5" s="380"/>
      <c r="D5" s="380"/>
      <c r="E5" s="380"/>
      <c r="F5" s="380"/>
      <c r="G5" s="380"/>
      <c r="H5" s="380"/>
      <c r="I5" s="380"/>
    </row>
    <row r="6" ht="12.75">
      <c r="I6" s="9" t="s">
        <v>46</v>
      </c>
    </row>
    <row r="7" spans="1:9" s="3" customFormat="1" ht="20.25" customHeight="1">
      <c r="A7" s="365" t="s">
        <v>2</v>
      </c>
      <c r="B7" s="381" t="s">
        <v>3</v>
      </c>
      <c r="C7" s="364" t="s">
        <v>79</v>
      </c>
      <c r="D7" s="364" t="s">
        <v>103</v>
      </c>
      <c r="E7" s="364" t="s">
        <v>73</v>
      </c>
      <c r="F7" s="364"/>
      <c r="G7" s="364"/>
      <c r="H7" s="364"/>
      <c r="I7" s="364"/>
    </row>
    <row r="8" spans="1:9" s="3" customFormat="1" ht="20.25" customHeight="1">
      <c r="A8" s="365"/>
      <c r="B8" s="382"/>
      <c r="C8" s="365"/>
      <c r="D8" s="364"/>
      <c r="E8" s="364" t="s">
        <v>77</v>
      </c>
      <c r="F8" s="364" t="s">
        <v>6</v>
      </c>
      <c r="G8" s="364"/>
      <c r="H8" s="364"/>
      <c r="I8" s="364" t="s">
        <v>78</v>
      </c>
    </row>
    <row r="9" spans="1:9" s="3" customFormat="1" ht="65.25" customHeight="1">
      <c r="A9" s="365"/>
      <c r="B9" s="383"/>
      <c r="C9" s="365"/>
      <c r="D9" s="364"/>
      <c r="E9" s="364"/>
      <c r="F9" s="14" t="s">
        <v>75</v>
      </c>
      <c r="G9" s="14" t="s">
        <v>76</v>
      </c>
      <c r="H9" s="14" t="s">
        <v>104</v>
      </c>
      <c r="I9" s="364"/>
    </row>
    <row r="10" spans="1:9" ht="9" customHeight="1">
      <c r="A10" s="15">
        <v>1</v>
      </c>
      <c r="B10" s="15">
        <v>2</v>
      </c>
      <c r="C10" s="15">
        <v>4</v>
      </c>
      <c r="D10" s="15">
        <v>5</v>
      </c>
      <c r="E10" s="15">
        <v>6</v>
      </c>
      <c r="F10" s="15">
        <v>7</v>
      </c>
      <c r="G10" s="15">
        <v>8</v>
      </c>
      <c r="H10" s="15">
        <v>9</v>
      </c>
      <c r="I10" s="15">
        <v>10</v>
      </c>
    </row>
    <row r="11" spans="1:9" ht="19.5" customHeight="1">
      <c r="A11" s="16">
        <v>750</v>
      </c>
      <c r="B11" s="16">
        <v>75011</v>
      </c>
      <c r="C11" s="135">
        <v>30554</v>
      </c>
      <c r="D11" s="135">
        <v>30554</v>
      </c>
      <c r="E11" s="135">
        <v>30554</v>
      </c>
      <c r="F11" s="135">
        <v>25557</v>
      </c>
      <c r="G11" s="135">
        <v>4997</v>
      </c>
      <c r="H11" s="135"/>
      <c r="I11" s="135"/>
    </row>
    <row r="12" spans="1:9" ht="19.5" customHeight="1">
      <c r="A12" s="16">
        <v>751</v>
      </c>
      <c r="B12" s="16">
        <v>75101</v>
      </c>
      <c r="C12" s="135">
        <v>626</v>
      </c>
      <c r="D12" s="135">
        <v>626</v>
      </c>
      <c r="E12" s="135">
        <v>626</v>
      </c>
      <c r="F12" s="135"/>
      <c r="G12" s="135"/>
      <c r="H12" s="135"/>
      <c r="I12" s="135"/>
    </row>
    <row r="13" spans="1:9" ht="19.5" customHeight="1">
      <c r="A13" s="16">
        <v>754</v>
      </c>
      <c r="B13" s="16">
        <v>75414</v>
      </c>
      <c r="C13" s="135">
        <v>500</v>
      </c>
      <c r="D13" s="135">
        <v>500</v>
      </c>
      <c r="E13" s="135">
        <v>500</v>
      </c>
      <c r="F13" s="135"/>
      <c r="G13" s="135"/>
      <c r="H13" s="135"/>
      <c r="I13" s="135"/>
    </row>
    <row r="14" spans="1:9" ht="19.5" customHeight="1">
      <c r="A14" s="16">
        <v>852</v>
      </c>
      <c r="B14" s="16">
        <v>85212</v>
      </c>
      <c r="C14" s="135">
        <v>1221000</v>
      </c>
      <c r="D14" s="135">
        <v>1221000</v>
      </c>
      <c r="E14" s="135">
        <v>1221000</v>
      </c>
      <c r="F14" s="135">
        <v>20147</v>
      </c>
      <c r="G14" s="135">
        <v>4133</v>
      </c>
      <c r="H14" s="135">
        <v>1180055</v>
      </c>
      <c r="I14" s="135"/>
    </row>
    <row r="15" spans="1:9" ht="19.5" customHeight="1">
      <c r="A15" s="16">
        <v>852</v>
      </c>
      <c r="B15" s="16">
        <v>85213</v>
      </c>
      <c r="C15" s="135">
        <v>17000</v>
      </c>
      <c r="D15" s="135">
        <v>17000</v>
      </c>
      <c r="E15" s="135">
        <v>17000</v>
      </c>
      <c r="F15" s="135"/>
      <c r="G15" s="135"/>
      <c r="H15" s="135">
        <v>17000</v>
      </c>
      <c r="I15" s="135"/>
    </row>
    <row r="16" spans="1:9" ht="19.5" customHeight="1">
      <c r="A16" s="16">
        <v>852</v>
      </c>
      <c r="B16" s="16">
        <v>85214</v>
      </c>
      <c r="C16" s="135">
        <v>129000</v>
      </c>
      <c r="D16" s="135">
        <v>129000</v>
      </c>
      <c r="E16" s="135">
        <v>129000</v>
      </c>
      <c r="F16" s="135"/>
      <c r="G16" s="135"/>
      <c r="H16" s="135">
        <v>129000</v>
      </c>
      <c r="I16" s="135"/>
    </row>
    <row r="17" spans="1:9" s="72" customFormat="1" ht="19.5" customHeight="1">
      <c r="A17" s="378" t="s">
        <v>84</v>
      </c>
      <c r="B17" s="378"/>
      <c r="C17" s="111">
        <f aca="true" t="shared" si="0" ref="C17:H17">SUM(C11:C16)</f>
        <v>1398680</v>
      </c>
      <c r="D17" s="111">
        <f t="shared" si="0"/>
        <v>1398680</v>
      </c>
      <c r="E17" s="111">
        <f t="shared" si="0"/>
        <v>1398680</v>
      </c>
      <c r="F17" s="111">
        <f t="shared" si="0"/>
        <v>45704</v>
      </c>
      <c r="G17" s="111">
        <f t="shared" si="0"/>
        <v>9130</v>
      </c>
      <c r="H17" s="111">
        <f t="shared" si="0"/>
        <v>1326055</v>
      </c>
      <c r="I17" s="112"/>
    </row>
    <row r="20" ht="12.75">
      <c r="A20" s="28"/>
    </row>
  </sheetData>
  <mergeCells count="13">
    <mergeCell ref="G1:I1"/>
    <mergeCell ref="G2:I2"/>
    <mergeCell ref="G3:I3"/>
    <mergeCell ref="C7:C9"/>
    <mergeCell ref="D7:D9"/>
    <mergeCell ref="I8:I9"/>
    <mergeCell ref="A5:I5"/>
    <mergeCell ref="A7:A9"/>
    <mergeCell ref="B7:B9"/>
    <mergeCell ref="A17:B17"/>
    <mergeCell ref="F8:H8"/>
    <mergeCell ref="E7:I7"/>
    <mergeCell ref="E8:E9"/>
  </mergeCells>
  <printOptions horizontalCentered="1"/>
  <pageMargins left="0.5511811023622047" right="0.5511811023622047" top="0.71" bottom="0.3937007874015748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D1">
      <selection activeCell="G3" sqref="G3:I3"/>
    </sheetView>
  </sheetViews>
  <sheetFormatPr defaultColWidth="9.00390625" defaultRowHeight="12.75"/>
  <cols>
    <col min="1" max="1" width="7.25390625" style="2" customWidth="1"/>
    <col min="2" max="2" width="9.875" style="2" customWidth="1"/>
    <col min="3" max="3" width="15.75390625" style="2" customWidth="1"/>
    <col min="4" max="4" width="15.875" style="2" customWidth="1"/>
    <col min="5" max="5" width="14.25390625" style="2" customWidth="1"/>
    <col min="6" max="6" width="16.00390625" style="0" customWidth="1"/>
    <col min="7" max="7" width="16.375" style="0" customWidth="1"/>
    <col min="8" max="8" width="14.125" style="0" customWidth="1"/>
    <col min="9" max="9" width="15.875" style="0" customWidth="1"/>
  </cols>
  <sheetData>
    <row r="1" spans="7:9" ht="12.75">
      <c r="G1" s="379" t="s">
        <v>427</v>
      </c>
      <c r="H1" s="379"/>
      <c r="I1" s="379"/>
    </row>
    <row r="2" spans="7:9" ht="12.75">
      <c r="G2" s="379" t="s">
        <v>519</v>
      </c>
      <c r="H2" s="379"/>
      <c r="I2" s="379"/>
    </row>
    <row r="3" spans="7:9" ht="12.75">
      <c r="G3" s="379" t="s">
        <v>515</v>
      </c>
      <c r="H3" s="379"/>
      <c r="I3" s="379"/>
    </row>
    <row r="5" spans="1:9" ht="34.5" customHeight="1">
      <c r="A5" s="380" t="s">
        <v>501</v>
      </c>
      <c r="B5" s="380"/>
      <c r="C5" s="380"/>
      <c r="D5" s="380"/>
      <c r="E5" s="380"/>
      <c r="F5" s="380"/>
      <c r="G5" s="380"/>
      <c r="H5" s="380"/>
      <c r="I5" s="380"/>
    </row>
    <row r="6" ht="12.75">
      <c r="I6" s="9" t="s">
        <v>46</v>
      </c>
    </row>
    <row r="7" spans="1:9" ht="12.75">
      <c r="A7" s="365" t="s">
        <v>2</v>
      </c>
      <c r="B7" s="381" t="s">
        <v>3</v>
      </c>
      <c r="C7" s="364" t="s">
        <v>79</v>
      </c>
      <c r="D7" s="364" t="s">
        <v>103</v>
      </c>
      <c r="E7" s="364" t="s">
        <v>73</v>
      </c>
      <c r="F7" s="364"/>
      <c r="G7" s="364"/>
      <c r="H7" s="364"/>
      <c r="I7" s="364"/>
    </row>
    <row r="8" spans="1:9" ht="12.75">
      <c r="A8" s="365"/>
      <c r="B8" s="382"/>
      <c r="C8" s="365"/>
      <c r="D8" s="364"/>
      <c r="E8" s="364" t="s">
        <v>77</v>
      </c>
      <c r="F8" s="364" t="s">
        <v>6</v>
      </c>
      <c r="G8" s="364"/>
      <c r="H8" s="364"/>
      <c r="I8" s="364" t="s">
        <v>78</v>
      </c>
    </row>
    <row r="9" spans="1:9" ht="25.5">
      <c r="A9" s="365"/>
      <c r="B9" s="383"/>
      <c r="C9" s="365"/>
      <c r="D9" s="364"/>
      <c r="E9" s="364"/>
      <c r="F9" s="14" t="s">
        <v>75</v>
      </c>
      <c r="G9" s="14" t="s">
        <v>76</v>
      </c>
      <c r="H9" s="14" t="s">
        <v>502</v>
      </c>
      <c r="I9" s="364"/>
    </row>
    <row r="10" spans="1:9" ht="12.75">
      <c r="A10" s="15">
        <v>1</v>
      </c>
      <c r="B10" s="15">
        <v>2</v>
      </c>
      <c r="C10" s="15">
        <v>4</v>
      </c>
      <c r="D10" s="15">
        <v>5</v>
      </c>
      <c r="E10" s="15">
        <v>6</v>
      </c>
      <c r="F10" s="15">
        <v>7</v>
      </c>
      <c r="G10" s="15">
        <v>8</v>
      </c>
      <c r="H10" s="15">
        <v>9</v>
      </c>
      <c r="I10" s="15">
        <v>10</v>
      </c>
    </row>
    <row r="11" spans="1:9" ht="12.75">
      <c r="A11" s="16">
        <v>801</v>
      </c>
      <c r="B11" s="16">
        <v>80104</v>
      </c>
      <c r="C11" s="135"/>
      <c r="D11" s="135">
        <v>12288</v>
      </c>
      <c r="E11" s="135">
        <v>12288</v>
      </c>
      <c r="F11" s="135"/>
      <c r="G11" s="135"/>
      <c r="H11" s="135">
        <v>12288</v>
      </c>
      <c r="I11" s="135"/>
    </row>
    <row r="12" spans="1:9" ht="12.75">
      <c r="A12" s="16"/>
      <c r="B12" s="16"/>
      <c r="C12" s="135"/>
      <c r="D12" s="135"/>
      <c r="E12" s="135"/>
      <c r="F12" s="135"/>
      <c r="G12" s="135"/>
      <c r="H12" s="135"/>
      <c r="I12" s="135"/>
    </row>
    <row r="13" spans="1:9" ht="12.75">
      <c r="A13" s="16"/>
      <c r="B13" s="16"/>
      <c r="C13" s="135"/>
      <c r="D13" s="135"/>
      <c r="E13" s="135"/>
      <c r="F13" s="135"/>
      <c r="G13" s="135"/>
      <c r="H13" s="135"/>
      <c r="I13" s="135"/>
    </row>
    <row r="14" spans="1:9" ht="12.75">
      <c r="A14" s="16"/>
      <c r="B14" s="16"/>
      <c r="C14" s="135"/>
      <c r="D14" s="135"/>
      <c r="E14" s="135"/>
      <c r="F14" s="135"/>
      <c r="G14" s="135"/>
      <c r="H14" s="135"/>
      <c r="I14" s="135"/>
    </row>
    <row r="15" spans="1:9" ht="12.75">
      <c r="A15" s="16"/>
      <c r="B15" s="16"/>
      <c r="C15" s="135"/>
      <c r="D15" s="135"/>
      <c r="E15" s="135"/>
      <c r="F15" s="135"/>
      <c r="G15" s="135"/>
      <c r="H15" s="135"/>
      <c r="I15" s="135"/>
    </row>
    <row r="16" spans="1:9" ht="12.75">
      <c r="A16" s="16"/>
      <c r="B16" s="16"/>
      <c r="C16" s="135"/>
      <c r="D16" s="135"/>
      <c r="E16" s="135"/>
      <c r="F16" s="135"/>
      <c r="G16" s="135"/>
      <c r="H16" s="135"/>
      <c r="I16" s="135"/>
    </row>
    <row r="17" spans="1:9" ht="12.75">
      <c r="A17" s="378" t="s">
        <v>84</v>
      </c>
      <c r="B17" s="378"/>
      <c r="C17" s="111">
        <f aca="true" t="shared" si="0" ref="C17:H17">SUM(C11:C16)</f>
        <v>0</v>
      </c>
      <c r="D17" s="111">
        <f t="shared" si="0"/>
        <v>12288</v>
      </c>
      <c r="E17" s="111">
        <f t="shared" si="0"/>
        <v>12288</v>
      </c>
      <c r="F17" s="111">
        <f t="shared" si="0"/>
        <v>0</v>
      </c>
      <c r="G17" s="111">
        <f t="shared" si="0"/>
        <v>0</v>
      </c>
      <c r="H17" s="111">
        <f t="shared" si="0"/>
        <v>12288</v>
      </c>
      <c r="I17" s="112"/>
    </row>
    <row r="20" ht="12.75">
      <c r="A20" s="28"/>
    </row>
  </sheetData>
  <mergeCells count="13">
    <mergeCell ref="G1:I1"/>
    <mergeCell ref="G2:I2"/>
    <mergeCell ref="G3:I3"/>
    <mergeCell ref="A5:I5"/>
    <mergeCell ref="A17:B17"/>
    <mergeCell ref="E7:I7"/>
    <mergeCell ref="E8:E9"/>
    <mergeCell ref="F8:H8"/>
    <mergeCell ref="I8:I9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D1">
      <selection activeCell="J4" sqref="J4:K4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2" spans="10:11" ht="12.75">
      <c r="J2" s="384" t="s">
        <v>508</v>
      </c>
      <c r="K2" s="384"/>
    </row>
    <row r="3" spans="10:11" ht="12.75">
      <c r="J3" s="384" t="s">
        <v>519</v>
      </c>
      <c r="K3" s="384"/>
    </row>
    <row r="4" spans="10:11" ht="12.75">
      <c r="J4" s="384" t="s">
        <v>515</v>
      </c>
      <c r="K4" s="384"/>
    </row>
    <row r="6" spans="1:11" ht="16.5">
      <c r="A6" s="385" t="s">
        <v>514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</row>
    <row r="7" spans="1:11" ht="16.5">
      <c r="A7" s="385" t="s">
        <v>482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</row>
    <row r="8" spans="1:10" ht="13.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9"/>
      <c r="K9" s="52" t="s">
        <v>46</v>
      </c>
    </row>
    <row r="10" spans="1:11" ht="15" customHeight="1">
      <c r="A10" s="365" t="s">
        <v>66</v>
      </c>
      <c r="B10" s="365" t="s">
        <v>0</v>
      </c>
      <c r="C10" s="364" t="s">
        <v>106</v>
      </c>
      <c r="D10" s="387" t="s">
        <v>71</v>
      </c>
      <c r="E10" s="389"/>
      <c r="F10" s="389"/>
      <c r="G10" s="388"/>
      <c r="H10" s="364" t="s">
        <v>9</v>
      </c>
      <c r="I10" s="364"/>
      <c r="J10" s="364" t="s">
        <v>109</v>
      </c>
      <c r="K10" s="364" t="s">
        <v>110</v>
      </c>
    </row>
    <row r="11" spans="1:11" ht="15" customHeight="1">
      <c r="A11" s="365"/>
      <c r="B11" s="365"/>
      <c r="C11" s="364"/>
      <c r="D11" s="364" t="s">
        <v>7</v>
      </c>
      <c r="E11" s="387" t="s">
        <v>6</v>
      </c>
      <c r="F11" s="389"/>
      <c r="G11" s="388"/>
      <c r="H11" s="364" t="s">
        <v>7</v>
      </c>
      <c r="I11" s="364" t="s">
        <v>68</v>
      </c>
      <c r="J11" s="364"/>
      <c r="K11" s="364"/>
    </row>
    <row r="12" spans="1:11" ht="15" customHeight="1">
      <c r="A12" s="365"/>
      <c r="B12" s="365"/>
      <c r="C12" s="364"/>
      <c r="D12" s="364"/>
      <c r="E12" s="367" t="s">
        <v>108</v>
      </c>
      <c r="F12" s="387" t="s">
        <v>6</v>
      </c>
      <c r="G12" s="388"/>
      <c r="H12" s="364"/>
      <c r="I12" s="364"/>
      <c r="J12" s="364"/>
      <c r="K12" s="364"/>
    </row>
    <row r="13" spans="1:11" ht="26.25" customHeight="1">
      <c r="A13" s="365"/>
      <c r="B13" s="365"/>
      <c r="C13" s="364"/>
      <c r="D13" s="364"/>
      <c r="E13" s="368"/>
      <c r="F13" s="14" t="s">
        <v>107</v>
      </c>
      <c r="G13" s="14" t="s">
        <v>483</v>
      </c>
      <c r="H13" s="364"/>
      <c r="I13" s="364"/>
      <c r="J13" s="364"/>
      <c r="K13" s="364"/>
    </row>
    <row r="14" spans="1:11" ht="7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</row>
    <row r="15" spans="1:11" ht="21.75" customHeight="1">
      <c r="A15" s="21" t="s">
        <v>11</v>
      </c>
      <c r="B15" s="18" t="s">
        <v>12</v>
      </c>
      <c r="C15" s="70">
        <v>500</v>
      </c>
      <c r="D15" s="70">
        <v>1704734</v>
      </c>
      <c r="E15" s="70">
        <v>700000</v>
      </c>
      <c r="F15" s="70"/>
      <c r="G15" s="70">
        <v>700000</v>
      </c>
      <c r="H15" s="70">
        <v>1704734</v>
      </c>
      <c r="I15" s="70"/>
      <c r="J15" s="70">
        <v>500</v>
      </c>
      <c r="K15" s="124" t="s">
        <v>53</v>
      </c>
    </row>
    <row r="16" spans="1:11" ht="24" customHeight="1">
      <c r="A16" s="22"/>
      <c r="B16" s="26" t="s">
        <v>177</v>
      </c>
      <c r="C16" s="71">
        <v>500</v>
      </c>
      <c r="D16" s="71">
        <v>1704734</v>
      </c>
      <c r="E16" s="71">
        <v>700000</v>
      </c>
      <c r="F16" s="71"/>
      <c r="G16" s="71">
        <v>700000</v>
      </c>
      <c r="H16" s="71">
        <v>1704734</v>
      </c>
      <c r="I16" s="71"/>
      <c r="J16" s="71">
        <v>500</v>
      </c>
      <c r="K16" s="125"/>
    </row>
    <row r="17" spans="1:11" ht="27.75" customHeight="1">
      <c r="A17" s="21" t="s">
        <v>16</v>
      </c>
      <c r="B17" s="51" t="s">
        <v>105</v>
      </c>
      <c r="C17" s="70">
        <f>C19+C20</f>
        <v>3342</v>
      </c>
      <c r="D17" s="70">
        <f>D19+D20</f>
        <v>189300</v>
      </c>
      <c r="E17" s="70">
        <f>E19+E20</f>
        <v>189300</v>
      </c>
      <c r="F17" s="124" t="s">
        <v>53</v>
      </c>
      <c r="G17" s="124" t="s">
        <v>53</v>
      </c>
      <c r="H17" s="70">
        <v>189300</v>
      </c>
      <c r="I17" s="124" t="s">
        <v>53</v>
      </c>
      <c r="J17" s="70">
        <f>J19+J20</f>
        <v>3342</v>
      </c>
      <c r="K17" s="70"/>
    </row>
    <row r="18" spans="1:11" ht="21.75" customHeight="1">
      <c r="A18" s="19"/>
      <c r="B18" s="23" t="s">
        <v>73</v>
      </c>
      <c r="C18" s="71"/>
      <c r="D18" s="71"/>
      <c r="E18" s="138"/>
      <c r="F18" s="125"/>
      <c r="G18" s="125"/>
      <c r="H18" s="71"/>
      <c r="I18" s="125"/>
      <c r="J18" s="71"/>
      <c r="K18" s="71"/>
    </row>
    <row r="19" spans="1:11" ht="21.75" customHeight="1">
      <c r="A19" s="19"/>
      <c r="B19" s="24" t="s">
        <v>178</v>
      </c>
      <c r="C19" s="71">
        <v>1552</v>
      </c>
      <c r="D19" s="71">
        <v>92200</v>
      </c>
      <c r="E19" s="138">
        <v>92200</v>
      </c>
      <c r="F19" s="125" t="s">
        <v>53</v>
      </c>
      <c r="G19" s="125" t="s">
        <v>53</v>
      </c>
      <c r="H19" s="71">
        <v>92200</v>
      </c>
      <c r="I19" s="125" t="s">
        <v>53</v>
      </c>
      <c r="J19" s="71">
        <v>1552</v>
      </c>
      <c r="K19" s="71"/>
    </row>
    <row r="20" spans="1:11" ht="21.75" customHeight="1">
      <c r="A20" s="19"/>
      <c r="B20" s="24" t="s">
        <v>187</v>
      </c>
      <c r="C20" s="71">
        <v>1790</v>
      </c>
      <c r="D20" s="71">
        <v>97100</v>
      </c>
      <c r="E20" s="138">
        <v>97100</v>
      </c>
      <c r="F20" s="125" t="s">
        <v>53</v>
      </c>
      <c r="G20" s="125" t="s">
        <v>53</v>
      </c>
      <c r="H20" s="71">
        <v>97100</v>
      </c>
      <c r="I20" s="125" t="s">
        <v>53</v>
      </c>
      <c r="J20" s="71">
        <v>1790</v>
      </c>
      <c r="K20" s="71"/>
    </row>
    <row r="21" spans="1:11" s="27" customFormat="1" ht="21.75" customHeight="1">
      <c r="A21" s="386" t="s">
        <v>84</v>
      </c>
      <c r="B21" s="386"/>
      <c r="C21" s="126">
        <f>C15+C17</f>
        <v>3842</v>
      </c>
      <c r="D21" s="126">
        <f aca="true" t="shared" si="0" ref="D21:J21">D15+D17</f>
        <v>1894034</v>
      </c>
      <c r="E21" s="126">
        <f t="shared" si="0"/>
        <v>889300</v>
      </c>
      <c r="F21" s="126"/>
      <c r="G21" s="126"/>
      <c r="H21" s="126">
        <f t="shared" si="0"/>
        <v>1894034</v>
      </c>
      <c r="I21" s="126"/>
      <c r="J21" s="126">
        <f t="shared" si="0"/>
        <v>3842</v>
      </c>
      <c r="K21" s="126"/>
    </row>
    <row r="22" ht="14.25" customHeight="1"/>
    <row r="23" ht="12.75">
      <c r="A23" s="53" t="s">
        <v>421</v>
      </c>
    </row>
    <row r="24" ht="12.75">
      <c r="A24" s="53" t="s">
        <v>422</v>
      </c>
    </row>
    <row r="25" ht="12.75">
      <c r="A25" s="53" t="s">
        <v>423</v>
      </c>
    </row>
    <row r="26" ht="12.75">
      <c r="A26" s="53" t="s">
        <v>424</v>
      </c>
    </row>
  </sheetData>
  <mergeCells count="19">
    <mergeCell ref="A21:B21"/>
    <mergeCell ref="H10:I10"/>
    <mergeCell ref="F12:G12"/>
    <mergeCell ref="K10:K13"/>
    <mergeCell ref="A10:A13"/>
    <mergeCell ref="B10:B13"/>
    <mergeCell ref="C10:C13"/>
    <mergeCell ref="D11:D13"/>
    <mergeCell ref="D10:G10"/>
    <mergeCell ref="E11:G11"/>
    <mergeCell ref="J2:K2"/>
    <mergeCell ref="J3:K3"/>
    <mergeCell ref="J4:K4"/>
    <mergeCell ref="H11:H13"/>
    <mergeCell ref="I11:I13"/>
    <mergeCell ref="J10:J13"/>
    <mergeCell ref="A6:K6"/>
    <mergeCell ref="A7:K7"/>
    <mergeCell ref="E12:E13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3" sqref="D3:E3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6" width="11.375" style="2" customWidth="1"/>
    <col min="7" max="16384" width="9.125" style="2" customWidth="1"/>
  </cols>
  <sheetData>
    <row r="1" spans="4:5" ht="12.75">
      <c r="D1" s="384" t="s">
        <v>509</v>
      </c>
      <c r="E1" s="384"/>
    </row>
    <row r="2" spans="4:5" ht="12.75">
      <c r="D2" s="384" t="s">
        <v>522</v>
      </c>
      <c r="E2" s="384"/>
    </row>
    <row r="3" spans="4:5" ht="12.75">
      <c r="D3" s="384" t="s">
        <v>516</v>
      </c>
      <c r="E3" s="384"/>
    </row>
    <row r="4" spans="5:6" ht="12.75">
      <c r="E4" s="127"/>
      <c r="F4" s="127"/>
    </row>
    <row r="5" spans="1:5" ht="19.5" customHeight="1">
      <c r="A5" s="363" t="s">
        <v>484</v>
      </c>
      <c r="B5" s="363"/>
      <c r="C5" s="363"/>
      <c r="D5" s="363"/>
      <c r="E5" s="363"/>
    </row>
    <row r="6" spans="4:5" ht="19.5" customHeight="1">
      <c r="D6" s="6"/>
      <c r="E6" s="6"/>
    </row>
    <row r="7" ht="19.5" customHeight="1">
      <c r="E7" s="11" t="s">
        <v>46</v>
      </c>
    </row>
    <row r="8" spans="1:5" ht="19.5" customHeight="1">
      <c r="A8" s="13" t="s">
        <v>66</v>
      </c>
      <c r="B8" s="13" t="s">
        <v>2</v>
      </c>
      <c r="C8" s="13" t="s">
        <v>3</v>
      </c>
      <c r="D8" s="13" t="s">
        <v>49</v>
      </c>
      <c r="E8" s="13" t="s">
        <v>48</v>
      </c>
    </row>
    <row r="9" spans="1:5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</row>
    <row r="10" spans="1:5" ht="30" customHeight="1">
      <c r="A10" s="20" t="s">
        <v>13</v>
      </c>
      <c r="B10" s="20">
        <v>921</v>
      </c>
      <c r="C10" s="20">
        <v>92109</v>
      </c>
      <c r="D10" s="20" t="s">
        <v>188</v>
      </c>
      <c r="E10" s="128">
        <v>244970</v>
      </c>
    </row>
    <row r="11" spans="1:5" ht="30" customHeight="1">
      <c r="A11" s="20" t="s">
        <v>14</v>
      </c>
      <c r="B11" s="20">
        <v>921</v>
      </c>
      <c r="C11" s="20">
        <v>92116</v>
      </c>
      <c r="D11" s="20" t="s">
        <v>189</v>
      </c>
      <c r="E11" s="128">
        <v>95200</v>
      </c>
    </row>
    <row r="12" spans="1:5" ht="30" customHeight="1">
      <c r="A12" s="378" t="s">
        <v>84</v>
      </c>
      <c r="B12" s="378"/>
      <c r="C12" s="378"/>
      <c r="D12" s="378"/>
      <c r="E12" s="111">
        <f>SUM(E10:E11)</f>
        <v>340170</v>
      </c>
    </row>
    <row r="15" spans="1:6" ht="12.75">
      <c r="A15" s="50"/>
      <c r="B15"/>
      <c r="C15"/>
      <c r="D15"/>
      <c r="E15"/>
      <c r="F15"/>
    </row>
  </sheetData>
  <mergeCells count="5">
    <mergeCell ref="A5:E5"/>
    <mergeCell ref="A12:D12"/>
    <mergeCell ref="D1:E1"/>
    <mergeCell ref="D2:E2"/>
    <mergeCell ref="D3:E3"/>
  </mergeCells>
  <printOptions horizontalCentered="1"/>
  <pageMargins left="0.9448818897637796" right="0.7086614173228347" top="1.0236220472440944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GCI Frombork</cp:lastModifiedBy>
  <cp:lastPrinted>2007-12-20T06:19:04Z</cp:lastPrinted>
  <dcterms:created xsi:type="dcterms:W3CDTF">1998-12-09T13:02:10Z</dcterms:created>
  <dcterms:modified xsi:type="dcterms:W3CDTF">2008-01-08T06:51:28Z</dcterms:modified>
  <cp:category/>
  <cp:version/>
  <cp:contentType/>
  <cp:contentStatus/>
</cp:coreProperties>
</file>