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hody" sheetId="1" r:id="rId1"/>
    <sheet name="wydatki" sheetId="2" r:id="rId2"/>
    <sheet name="NDS" sheetId="3" r:id="rId3"/>
  </sheets>
  <definedNames/>
  <calcPr fullCalcOnLoad="1"/>
</workbook>
</file>

<file path=xl/sharedStrings.xml><?xml version="1.0" encoding="utf-8"?>
<sst xmlns="http://schemas.openxmlformats.org/spreadsheetml/2006/main" count="604" uniqueCount="255">
  <si>
    <t>dział</t>
  </si>
  <si>
    <t>rozdział</t>
  </si>
  <si>
    <t>§</t>
  </si>
  <si>
    <t>treść</t>
  </si>
  <si>
    <t xml:space="preserve">plan </t>
  </si>
  <si>
    <t>wykonanie</t>
  </si>
  <si>
    <t>%</t>
  </si>
  <si>
    <t>struktura %</t>
  </si>
  <si>
    <t>010</t>
  </si>
  <si>
    <t>Rolnictwo i łowiectwo</t>
  </si>
  <si>
    <t>01010</t>
  </si>
  <si>
    <t xml:space="preserve">Infrastruktura wodociągowa i sanitaryjna wsi </t>
  </si>
  <si>
    <t>Dotacje otrzymane z funduszy celowych na finansowanie lub dofinansowanie kosztów realizacji inwestycji i zakupów inwestycyjnych jednostek sektora finansów publicznych</t>
  </si>
  <si>
    <t>Pozostała działalność</t>
  </si>
  <si>
    <t>0690</t>
  </si>
  <si>
    <t xml:space="preserve">Wpływy z różnych opłat </t>
  </si>
  <si>
    <t>Gospodarka mieszkaniowa</t>
  </si>
  <si>
    <t>Różne jednostki obsługi gospodarki mieszkaniowej</t>
  </si>
  <si>
    <t>0750</t>
  </si>
  <si>
    <t>Dochody z najmu i dzierżawy składników majątkowych Skarbu Państawa, jednostek samorządu terytorialnego lub innych jednostek zaliczanych do sektora finansów publicznych oraz innych umów o podobnym charakterze</t>
  </si>
  <si>
    <t>Gospodarka gruntami i nieruchomościami</t>
  </si>
  <si>
    <t>0470</t>
  </si>
  <si>
    <t>Wpływy opłat za zarząd, użytkowanie i użytkowanie wieczyste nieruchomości</t>
  </si>
  <si>
    <t>0760</t>
  </si>
  <si>
    <t>Wpływy z tytułu przekształcenia prawa użytkowanie wieczystego przysługującego osobom fizycznym w prawo własności</t>
  </si>
  <si>
    <t>0870</t>
  </si>
  <si>
    <t>Wpływy ze sprzedaży składników majątkowych</t>
  </si>
  <si>
    <t>0920</t>
  </si>
  <si>
    <t>Pozostałe odsetki</t>
  </si>
  <si>
    <t>70095</t>
  </si>
  <si>
    <t>0830</t>
  </si>
  <si>
    <t>Wpływy z usług</t>
  </si>
  <si>
    <t>Administracja publiczna</t>
  </si>
  <si>
    <t>Urzędy wojewódzkie</t>
  </si>
  <si>
    <t>Dotacje celowe otrzymane z budżetu państwana na realizację zadań bieżących z zakresu administracji rządowej oraz  innych zadań zleconych gminie (związkom gmin) ustawami</t>
  </si>
  <si>
    <t>75023</t>
  </si>
  <si>
    <t>Urzędy gmin (miast i miasta na prawach powietu)</t>
  </si>
  <si>
    <t>0570</t>
  </si>
  <si>
    <t>Grzywny, mandaty i inne kary pieniężne od ludności</t>
  </si>
  <si>
    <t>751</t>
  </si>
  <si>
    <t>Urzędy naczelnych organów władzy państwowej, kontroli i ochrony prawa oraz sądownictawa</t>
  </si>
  <si>
    <t>75101</t>
  </si>
  <si>
    <t xml:space="preserve">Urzędy naczelnych organów władzy państwowej, kontroli i ochrony prawa </t>
  </si>
  <si>
    <t>2010</t>
  </si>
  <si>
    <t>754</t>
  </si>
  <si>
    <t>Bezpieczeństwo publiczne i ochrona przeciwpożarowa</t>
  </si>
  <si>
    <t>75414</t>
  </si>
  <si>
    <t>Obrona cywilna</t>
  </si>
  <si>
    <t>756</t>
  </si>
  <si>
    <t xml:space="preserve">Dochody od osób prawnych, od osób fizycznych i od innych jednostek nieposiadających osobowości prawnej oraz wydatki związane z ich poborem </t>
  </si>
  <si>
    <t>75601</t>
  </si>
  <si>
    <t xml:space="preserve">Wpływy z podatku dochodowego od osób fizycznych </t>
  </si>
  <si>
    <t>0350</t>
  </si>
  <si>
    <t>Podatek od działalności gospodarczej osób fizycznych, opłacony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</si>
  <si>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</si>
  <si>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</si>
  <si>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</si>
  <si>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podatku od spadków i darowizn oraz podatków i opłat 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</si>
  <si>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</si>
  <si>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</si>
  <si>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</si>
  <si>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</si>
  <si>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</si>
  <si>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</si>
  <si>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</si>
  <si>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</si>
  <si>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</si>
  <si>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t>Wpływy z opłaty eksploatacyjnej</t>
  </si>
  <si>
    <t>0500</t>
  </si>
  <si>
    <t>Podatek od czynności cywilnoprawnych</t>
  </si>
  <si>
    <t>75616</t>
  </si>
  <si>
    <t>Wpływy z podatku rolnego, podatku leśnego, podatku od czynności cywilnoprawnych, podatków i opłat lokalnych od osób fizycznych</t>
  </si>
  <si>
    <t>0360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</si>
  <si>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</si>
  <si>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</si>
  <si>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</si>
  <si>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</si>
  <si>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</si>
  <si>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</si>
  <si>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0440</t>
  </si>
  <si>
    <t>Wpływy z opłaty miejscowej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</si>
  <si>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</si>
  <si>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</si>
  <si>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</si>
  <si>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Udziały gmin w podatkach stanowiących dochód budżetu państawa</t>
  </si>
  <si>
    <t>0010</t>
  </si>
  <si>
    <t xml:space="preserve">Podatek dochodowy od osób fizycznych 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</si>
  <si>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</si>
  <si>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</si>
  <si>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</si>
  <si>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</si>
  <si>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</si>
  <si>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</si>
  <si>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</si>
  <si>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</si>
  <si>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</si>
  <si>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</si>
  <si>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</si>
  <si>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</si>
  <si>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</si>
  <si>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</si>
  <si>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Wpływy z róznych opłat</t>
  </si>
  <si>
    <t>2030</t>
  </si>
  <si>
    <t>Dotacje celowe otrzymane z budżetu pańswa na realizację własnych zadań bieżących gmin (związków gmin)</t>
  </si>
  <si>
    <t>Przedszkola</t>
  </si>
  <si>
    <t>Gimnazja</t>
  </si>
  <si>
    <t xml:space="preserve">Ochrona zdrowia </t>
  </si>
  <si>
    <t>Przeciwdziałanie alkoholizmowi</t>
  </si>
  <si>
    <t>0480</t>
  </si>
  <si>
    <t>Wpływy z opłat za zezwolenia na sprzedaż alkoholu</t>
  </si>
  <si>
    <t>852</t>
  </si>
  <si>
    <t xml:space="preserve">Pomoc społeczna </t>
  </si>
  <si>
    <t>85212</t>
  </si>
  <si>
    <t>Świadczenia rodzinne oraz składki na ubezpieczenia emerytalne i rentowe z ubezpieczenia społecznego</t>
  </si>
  <si>
    <t>85213</t>
  </si>
  <si>
    <t>Składki na ubezpieczenia zdrowotne opłacone za osoby pobierające niektóre świadczenia z pomocy społecznej</t>
  </si>
  <si>
    <t>85214</t>
  </si>
  <si>
    <t>Zasiłki i pomoc w naturze oraz składki na ubezpieczenia społeczne</t>
  </si>
  <si>
    <t>Dotacje celowe otrzymane z budżetu państawa na realizację własnych zadań bieżących gmin (związków gmin)</t>
  </si>
  <si>
    <t>85219</t>
  </si>
  <si>
    <t>Ośrodki pomocy społecznej</t>
  </si>
  <si>
    <t>Wpływy ze składek na fundusze celowe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</si>
  <si>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</si>
  <si>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</si>
  <si>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</si>
  <si>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</si>
  <si>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</si>
  <si>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</si>
  <si>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</si>
  <si>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Kultura i ochrona dziedzictwa narodowego</t>
  </si>
  <si>
    <t>Biblioteki</t>
  </si>
  <si>
    <t>71035</t>
  </si>
  <si>
    <t>0970</t>
  </si>
  <si>
    <t>75831</t>
  </si>
  <si>
    <t>2360</t>
  </si>
  <si>
    <t>Działalność usługowa</t>
  </si>
  <si>
    <t>Cmentarze</t>
  </si>
  <si>
    <t>Wpływy z różnych dochodów</t>
  </si>
  <si>
    <t>Część równoważąca subwencji ogólnej dla gmin</t>
  </si>
  <si>
    <t>Dochody jednostek samorządu terytorialnego związane z realizacją zadań z zakresu administracji rządowej oraz innych zadań zleconych ustawami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</si>
  <si>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</si>
  <si>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</si>
  <si>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</si>
  <si>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</si>
  <si>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</si>
  <si>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</si>
  <si>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Wydatki na zakupy inwestycyjne jednostek budżetowych</t>
  </si>
  <si>
    <t>01095</t>
  </si>
  <si>
    <t>Pozostała działaność</t>
  </si>
  <si>
    <t>4300</t>
  </si>
  <si>
    <t>Zakup usług pozostałych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</si>
  <si>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</si>
  <si>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</si>
  <si>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</si>
  <si>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</si>
  <si>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</si>
  <si>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</si>
  <si>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630</t>
  </si>
  <si>
    <t>Turystyka</t>
  </si>
  <si>
    <t>63001</t>
  </si>
  <si>
    <t>Ośrodki informacji turystycznej</t>
  </si>
  <si>
    <t>4260</t>
  </si>
  <si>
    <t>Zakup energii</t>
  </si>
  <si>
    <t>Dotacja celowa z budżetu na finansowanie lub dofinansowanie zadań zleconych do realizacji pozostałym jednostkom niezaliczonym do sektora finansów publicznych</t>
  </si>
  <si>
    <t>Wynagrodzenia bezosobowe</t>
  </si>
  <si>
    <t>Zakup usług remontowych</t>
  </si>
  <si>
    <t>Podróże służbowe krajowe</t>
  </si>
  <si>
    <t>Plany zagospodarowania przestrzennego</t>
  </si>
  <si>
    <t>Opracowania geodezyjne i kartograficzne</t>
  </si>
  <si>
    <t>Wynagrodzenia osobowe pracowników</t>
  </si>
  <si>
    <t>Dodatkowe wynagrodzenia roczne</t>
  </si>
  <si>
    <t>Składki na ubezpieczenia społeczne</t>
  </si>
  <si>
    <t>Składki na Fundusz Pracy</t>
  </si>
  <si>
    <t>Opłaty za usługi internetowe</t>
  </si>
  <si>
    <t>Odpisy na zakładowy fundusz świadczeń socjalnych</t>
  </si>
  <si>
    <t>Rady gmin</t>
  </si>
  <si>
    <t>Różne wydatki na rzecz osób fizycznych</t>
  </si>
  <si>
    <t>Urzędy gmin</t>
  </si>
  <si>
    <t>Nagrody i wydatki osobowe nie zaliczone do wynagrodzeń</t>
  </si>
  <si>
    <t>Wpłaty na PFRON</t>
  </si>
  <si>
    <t>Różne opłaty i składki</t>
  </si>
  <si>
    <t>Podatek od towarów i usług (VAT)</t>
  </si>
  <si>
    <t>Koszty postępowania sądowego i prokuratorskiego</t>
  </si>
  <si>
    <t>Urzędy naczelnych organów władzy państwowej, kontroli i ochrony prawa oraz sądwnictwa</t>
  </si>
  <si>
    <t>Urzędy naczelnych organów władzy państwowej, kontroli i ochrony prawa</t>
  </si>
  <si>
    <t>Ochotnicze straże pożarne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</si>
  <si>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</si>
  <si>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</si>
  <si>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</si>
  <si>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</si>
  <si>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</si>
  <si>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</si>
  <si>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Zakup pomocy naukowych, dydaktycznych i książek</t>
  </si>
  <si>
    <t>Dowożenie uczniów do szkół</t>
  </si>
  <si>
    <t>Dokształcanie i doskonalenie nauczycieli</t>
  </si>
  <si>
    <t>Ochrona zdrowia</t>
  </si>
  <si>
    <t>Pomoc społeczna</t>
  </si>
  <si>
    <t>Domy pomocy społecznej</t>
  </si>
  <si>
    <t>Świadczenia społeczne</t>
  </si>
  <si>
    <t>Składki na ubezpieczenie zdrowotne opłacane za osoby pobierające niektóre świadczenia z pomocy społecznej</t>
  </si>
  <si>
    <t>Składki na ubezpieczenia zdrowotne</t>
  </si>
  <si>
    <t>Dodatki mieszkaniowe</t>
  </si>
  <si>
    <t>Pozostałe zadania w zakresie polityki społecznej</t>
  </si>
  <si>
    <t xml:space="preserve">Edukacyjna opieka wychowawcza </t>
  </si>
  <si>
    <t>Świetlice szkolne</t>
  </si>
  <si>
    <t>Stypendia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</si>
  <si>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</si>
  <si>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</si>
  <si>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</si>
  <si>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</si>
  <si>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</si>
  <si>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</si>
  <si>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</si>
  <si>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Dotacja podmiotowa z budżetu dla samorządowej instytucji kultury</t>
  </si>
  <si>
    <t>Kultura fizyczna i sport</t>
  </si>
  <si>
    <t>Obiekty sportowe</t>
  </si>
  <si>
    <t>6050</t>
  </si>
  <si>
    <t>Infrastruktura wodociagowa i sanitacyjna wsi</t>
  </si>
  <si>
    <t>Wydatki inwestycyjne jednostek budżetowych</t>
  </si>
  <si>
    <t>6290</t>
  </si>
  <si>
    <t>Środki na dofinansowanie własnych inwestycji gmin (związków gmin), powiatów (związków powiatów), samorządów województw, pozyskane z innych źródeł</t>
  </si>
  <si>
    <t>4270</t>
  </si>
  <si>
    <t>Promocja jednostek samorządu terytorialnego</t>
  </si>
  <si>
    <t>Podatek od posiadania psów</t>
  </si>
  <si>
    <t>63095</t>
  </si>
  <si>
    <t>4170</t>
  </si>
  <si>
    <t>Treść</t>
  </si>
  <si>
    <t>Plan</t>
  </si>
  <si>
    <t>Wykonanie</t>
  </si>
  <si>
    <t>Dochody</t>
  </si>
  <si>
    <t>Wydatki</t>
  </si>
  <si>
    <t>Nadwyżka</t>
  </si>
  <si>
    <t xml:space="preserve">Przychody </t>
  </si>
  <si>
    <t>Rozchody</t>
  </si>
  <si>
    <t>Nadwyżka w III kwartale 2006 r.</t>
  </si>
  <si>
    <t>85195</t>
  </si>
  <si>
    <t>Wpływy z róznych dochodów</t>
  </si>
  <si>
    <t>4430</t>
  </si>
  <si>
    <t>Wydatki budżetowe za I półrocze 2007 r.</t>
  </si>
  <si>
    <t>Załącznik Nr 2 do Sprawozdania z realizacji budżetu Gminy Frombork za I półrocze 2007 roku</t>
  </si>
  <si>
    <t>Dochody budżetowe za I półrocze 2007 r.</t>
  </si>
  <si>
    <t>Załącznik Nr 1 do Sprawozdania z realizacji budżetu Gminy Frombork za I półrocze 2007 roku</t>
  </si>
  <si>
    <t>75108</t>
  </si>
  <si>
    <t>Wybory do Sejmu i Senatu</t>
  </si>
  <si>
    <t>4370</t>
  </si>
  <si>
    <t>Zakup usług zdrowotnych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</si>
  <si>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</si>
  <si>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</si>
  <si>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</si>
  <si>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</si>
  <si>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Rezerwy</t>
  </si>
  <si>
    <t>Opłaty z tytułu zakupu usług telekomunikacyjnych telefonii komórkowej</t>
  </si>
  <si>
    <t>Rezerwy na inwestycje i zakupy inwestycyjne</t>
  </si>
  <si>
    <t>Rezerwy ogólne i celowe</t>
  </si>
  <si>
    <t>Zwalczanie narkomanii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</si>
</sst>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7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D38" sqref="D38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.75390625" style="0" customWidth="1"/>
    <col min="4" max="4" width="43.25390625" style="0" customWidth="1"/>
    <col min="5" max="5" width="13.00390625" style="0" customWidth="1"/>
    <col min="6" max="6" width="11.375" style="0" customWidth="1"/>
    <col min="7" max="7" width="7.25390625" style="0" customWidth="1"/>
    <col min="8" max="8" width="8.75390625" style="0" customWidth="1"/>
  </cols>
  <sheetData>
    <row r="1" spans="1:8" ht="57" customHeight="1">
      <c r="A1" s="114" t="s">
        <v>240</v>
      </c>
      <c r="B1" s="114"/>
      <c r="C1" s="114"/>
      <c r="D1" s="114"/>
      <c r="E1" s="115"/>
      <c r="F1" s="112" t="s">
        <v>241</v>
      </c>
      <c r="G1" s="112"/>
      <c r="H1" s="112"/>
    </row>
    <row r="4" spans="1:8" ht="24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4" t="s">
        <v>7</v>
      </c>
    </row>
    <row r="5" spans="1:8" ht="12.75" customHeight="1">
      <c r="A5" s="113" t="s">
        <v>8</v>
      </c>
      <c r="B5" s="92"/>
      <c r="C5" s="93"/>
      <c r="D5" s="5" t="s">
        <v>9</v>
      </c>
      <c r="E5" s="53">
        <f>E6+E8+E10</f>
        <v>148531</v>
      </c>
      <c r="F5" s="53">
        <f>F6+F8+F10</f>
        <v>92108.29000000001</v>
      </c>
      <c r="G5" s="6">
        <f>F5/E5</f>
        <v>0.6201283907063172</v>
      </c>
      <c r="H5" s="7">
        <f>F5/$F$113</f>
        <v>0.018281223396862747</v>
      </c>
    </row>
    <row r="6" spans="1:8" ht="12.75" customHeight="1">
      <c r="A6" s="96"/>
      <c r="B6" s="105" t="s">
        <v>10</v>
      </c>
      <c r="C6" s="110"/>
      <c r="D6" s="10" t="s">
        <v>11</v>
      </c>
      <c r="E6" s="54">
        <v>12600</v>
      </c>
      <c r="F6" s="54">
        <v>0</v>
      </c>
      <c r="G6" s="6">
        <f aca="true" t="shared" si="0" ref="G6:G71">F6/E6</f>
        <v>0</v>
      </c>
      <c r="H6" s="7"/>
    </row>
    <row r="7" spans="1:8" ht="37.5" customHeight="1">
      <c r="A7" s="108"/>
      <c r="B7" s="9"/>
      <c r="C7" s="11">
        <v>6260</v>
      </c>
      <c r="D7" s="10" t="s">
        <v>12</v>
      </c>
      <c r="E7" s="54">
        <v>12600</v>
      </c>
      <c r="F7" s="54">
        <v>0</v>
      </c>
      <c r="G7" s="6">
        <f t="shared" si="0"/>
        <v>0</v>
      </c>
      <c r="H7" s="7"/>
    </row>
    <row r="8" spans="1:8" ht="25.5" customHeight="1">
      <c r="A8" s="94"/>
      <c r="B8" s="105" t="s">
        <v>144</v>
      </c>
      <c r="C8" s="90"/>
      <c r="D8" s="20" t="s">
        <v>145</v>
      </c>
      <c r="E8" s="54">
        <v>125969</v>
      </c>
      <c r="F8" s="54">
        <v>82146</v>
      </c>
      <c r="G8" s="6">
        <f t="shared" si="0"/>
        <v>0.6521128214084417</v>
      </c>
      <c r="H8" s="7"/>
    </row>
    <row r="9" spans="1:8" ht="36.75" customHeight="1">
      <c r="A9" s="94"/>
      <c r="B9" s="22"/>
      <c r="C9" s="19" t="s">
        <v>219</v>
      </c>
      <c r="D9" s="20" t="s">
        <v>220</v>
      </c>
      <c r="E9" s="54">
        <v>125969</v>
      </c>
      <c r="F9" s="54">
        <v>82146</v>
      </c>
      <c r="G9" s="6">
        <f t="shared" si="0"/>
        <v>0.6521128214084417</v>
      </c>
      <c r="H9" s="7"/>
    </row>
    <row r="10" spans="1:8" ht="12.75" customHeight="1">
      <c r="A10" s="94"/>
      <c r="B10" s="105" t="s">
        <v>147</v>
      </c>
      <c r="C10" s="90"/>
      <c r="D10" s="20" t="s">
        <v>13</v>
      </c>
      <c r="E10" s="54">
        <v>9962</v>
      </c>
      <c r="F10" s="54">
        <v>9962.29</v>
      </c>
      <c r="G10" s="6">
        <f t="shared" si="0"/>
        <v>1.0000291106203574</v>
      </c>
      <c r="H10" s="7"/>
    </row>
    <row r="11" spans="1:8" ht="48" customHeight="1">
      <c r="A11" s="95"/>
      <c r="B11" s="22"/>
      <c r="C11" s="19" t="s">
        <v>43</v>
      </c>
      <c r="D11" s="20" t="s">
        <v>34</v>
      </c>
      <c r="E11" s="54">
        <v>9962</v>
      </c>
      <c r="F11" s="54">
        <v>9962.29</v>
      </c>
      <c r="G11" s="6">
        <f t="shared" si="0"/>
        <v>1.0000291106203574</v>
      </c>
      <c r="H11" s="7"/>
    </row>
    <row r="12" spans="1:8" ht="12.75">
      <c r="A12" s="91">
        <v>700</v>
      </c>
      <c r="B12" s="92"/>
      <c r="C12" s="93"/>
      <c r="D12" s="5" t="s">
        <v>16</v>
      </c>
      <c r="E12" s="53">
        <f>E13+E15+E21</f>
        <v>2338651</v>
      </c>
      <c r="F12" s="53">
        <f>F13+F15+F21</f>
        <v>365232.69999999995</v>
      </c>
      <c r="G12" s="6">
        <f t="shared" si="0"/>
        <v>0.1561723831388266</v>
      </c>
      <c r="H12" s="7">
        <f>F12/$F$113</f>
        <v>0.0724896812278173</v>
      </c>
    </row>
    <row r="13" spans="1:8" ht="12.75">
      <c r="A13" s="84"/>
      <c r="B13" s="87">
        <v>70004</v>
      </c>
      <c r="C13" s="88"/>
      <c r="D13" s="15" t="s">
        <v>17</v>
      </c>
      <c r="E13" s="56">
        <v>178933</v>
      </c>
      <c r="F13" s="56">
        <v>78809.89</v>
      </c>
      <c r="G13" s="6">
        <f t="shared" si="0"/>
        <v>0.44044357385166516</v>
      </c>
      <c r="H13" s="7"/>
    </row>
    <row r="14" spans="1:8" ht="48.75" customHeight="1">
      <c r="A14" s="85"/>
      <c r="B14" s="19"/>
      <c r="C14" s="19" t="s">
        <v>18</v>
      </c>
      <c r="D14" s="20" t="s">
        <v>19</v>
      </c>
      <c r="E14" s="54">
        <v>178933</v>
      </c>
      <c r="F14" s="54">
        <v>78809.89</v>
      </c>
      <c r="G14" s="6">
        <f t="shared" si="0"/>
        <v>0.44044357385166516</v>
      </c>
      <c r="H14" s="7"/>
    </row>
    <row r="15" spans="1:8" ht="12.75">
      <c r="A15" s="85"/>
      <c r="B15" s="116">
        <v>70005</v>
      </c>
      <c r="C15" s="117"/>
      <c r="D15" s="18" t="s">
        <v>20</v>
      </c>
      <c r="E15" s="56">
        <f>SUM(E16:E20)</f>
        <v>2118952</v>
      </c>
      <c r="F15" s="56">
        <f>SUM(F16:F20)</f>
        <v>279735.50999999995</v>
      </c>
      <c r="G15" s="6">
        <f t="shared" si="0"/>
        <v>0.13201597299042167</v>
      </c>
      <c r="H15" s="7"/>
    </row>
    <row r="16" spans="1:8" ht="24" customHeight="1">
      <c r="A16" s="85"/>
      <c r="B16" s="96"/>
      <c r="C16" s="19" t="s">
        <v>21</v>
      </c>
      <c r="D16" s="20" t="s">
        <v>22</v>
      </c>
      <c r="E16" s="54">
        <v>28176</v>
      </c>
      <c r="F16" s="54">
        <v>29865.52</v>
      </c>
      <c r="G16" s="6">
        <f t="shared" si="0"/>
        <v>1.0599630891538898</v>
      </c>
      <c r="H16" s="7"/>
    </row>
    <row r="17" spans="1:8" ht="48.75" customHeight="1">
      <c r="A17" s="85"/>
      <c r="B17" s="97"/>
      <c r="C17" s="19" t="s">
        <v>18</v>
      </c>
      <c r="D17" s="20" t="s">
        <v>19</v>
      </c>
      <c r="E17" s="54">
        <v>119870</v>
      </c>
      <c r="F17" s="54">
        <v>82156.79</v>
      </c>
      <c r="G17" s="6">
        <f t="shared" si="0"/>
        <v>0.685382414282139</v>
      </c>
      <c r="H17" s="7"/>
    </row>
    <row r="18" spans="1:8" ht="38.25" customHeight="1">
      <c r="A18" s="85"/>
      <c r="B18" s="97"/>
      <c r="C18" s="19" t="s">
        <v>23</v>
      </c>
      <c r="D18" s="20" t="s">
        <v>24</v>
      </c>
      <c r="E18" s="54">
        <v>2000</v>
      </c>
      <c r="F18" s="54">
        <v>9286.85</v>
      </c>
      <c r="G18" s="6">
        <f t="shared" si="0"/>
        <v>4.643425000000001</v>
      </c>
      <c r="H18" s="7"/>
    </row>
    <row r="19" spans="1:8" ht="14.25" customHeight="1">
      <c r="A19" s="85"/>
      <c r="B19" s="97"/>
      <c r="C19" s="19" t="s">
        <v>25</v>
      </c>
      <c r="D19" s="20" t="s">
        <v>26</v>
      </c>
      <c r="E19" s="54">
        <v>1956919</v>
      </c>
      <c r="F19" s="54">
        <v>150007.43</v>
      </c>
      <c r="G19" s="6">
        <f t="shared" si="0"/>
        <v>0.07665489987066404</v>
      </c>
      <c r="H19" s="7"/>
    </row>
    <row r="20" spans="1:8" ht="14.25" customHeight="1">
      <c r="A20" s="85"/>
      <c r="B20" s="109"/>
      <c r="C20" s="19" t="s">
        <v>27</v>
      </c>
      <c r="D20" s="20" t="s">
        <v>28</v>
      </c>
      <c r="E20" s="54">
        <v>11987</v>
      </c>
      <c r="F20" s="54">
        <v>8418.92</v>
      </c>
      <c r="G20" s="6">
        <f t="shared" si="0"/>
        <v>0.7023375323266873</v>
      </c>
      <c r="H20" s="7"/>
    </row>
    <row r="21" spans="1:8" ht="14.25" customHeight="1">
      <c r="A21" s="85"/>
      <c r="B21" s="101" t="s">
        <v>29</v>
      </c>
      <c r="C21" s="110"/>
      <c r="D21" s="20" t="s">
        <v>13</v>
      </c>
      <c r="E21" s="54">
        <v>40766</v>
      </c>
      <c r="F21" s="54">
        <v>6687.3</v>
      </c>
      <c r="G21" s="6">
        <f t="shared" si="0"/>
        <v>0.16404111269194918</v>
      </c>
      <c r="H21" s="7"/>
    </row>
    <row r="22" spans="1:8" ht="14.25" customHeight="1">
      <c r="A22" s="86"/>
      <c r="B22" s="19"/>
      <c r="C22" s="19" t="s">
        <v>30</v>
      </c>
      <c r="D22" s="20" t="s">
        <v>31</v>
      </c>
      <c r="E22" s="54">
        <v>40766</v>
      </c>
      <c r="F22" s="54">
        <v>6687.3</v>
      </c>
      <c r="G22" s="6">
        <f t="shared" si="0"/>
        <v>0.16404111269194918</v>
      </c>
      <c r="H22" s="7"/>
    </row>
    <row r="23" spans="1:8" ht="14.25" customHeight="1">
      <c r="A23" s="82">
        <v>710</v>
      </c>
      <c r="B23" s="83"/>
      <c r="C23" s="83"/>
      <c r="D23" s="36" t="s">
        <v>135</v>
      </c>
      <c r="E23" s="55">
        <v>14200</v>
      </c>
      <c r="F23" s="55">
        <v>10070</v>
      </c>
      <c r="G23" s="6">
        <f t="shared" si="0"/>
        <v>0.7091549295774648</v>
      </c>
      <c r="H23" s="7">
        <f>F23/$F$113</f>
        <v>0.0019986465887751018</v>
      </c>
    </row>
    <row r="24" spans="1:8" ht="14.25" customHeight="1">
      <c r="A24" s="79"/>
      <c r="B24" s="80" t="s">
        <v>131</v>
      </c>
      <c r="C24" s="81"/>
      <c r="D24" s="20" t="s">
        <v>136</v>
      </c>
      <c r="E24" s="54">
        <v>14200</v>
      </c>
      <c r="F24" s="54">
        <v>10070</v>
      </c>
      <c r="G24" s="6">
        <f t="shared" si="0"/>
        <v>0.7091549295774648</v>
      </c>
      <c r="H24" s="7"/>
    </row>
    <row r="25" spans="1:8" ht="14.25" customHeight="1">
      <c r="A25" s="79"/>
      <c r="B25" s="19"/>
      <c r="C25" s="19" t="s">
        <v>14</v>
      </c>
      <c r="D25" s="20" t="s">
        <v>15</v>
      </c>
      <c r="E25" s="54">
        <v>14200</v>
      </c>
      <c r="F25" s="54">
        <v>10070</v>
      </c>
      <c r="G25" s="6">
        <f t="shared" si="0"/>
        <v>0.7091549295774648</v>
      </c>
      <c r="H25" s="7"/>
    </row>
    <row r="26" spans="1:8" ht="14.25" customHeight="1">
      <c r="A26" s="91">
        <v>750</v>
      </c>
      <c r="B26" s="92"/>
      <c r="C26" s="93"/>
      <c r="D26" s="5" t="s">
        <v>32</v>
      </c>
      <c r="E26" s="53">
        <f>E27+E29</f>
        <v>123400</v>
      </c>
      <c r="F26" s="53">
        <f>F27+F29</f>
        <v>46363.15</v>
      </c>
      <c r="G26" s="6">
        <f t="shared" si="0"/>
        <v>0.3757143435980551</v>
      </c>
      <c r="H26" s="7">
        <f>F26/$F$113</f>
        <v>0.009201941568259025</v>
      </c>
    </row>
    <row r="27" spans="1:8" ht="14.25" customHeight="1">
      <c r="A27" s="84"/>
      <c r="B27" s="111">
        <v>75011</v>
      </c>
      <c r="C27" s="88"/>
      <c r="D27" s="15" t="s">
        <v>33</v>
      </c>
      <c r="E27" s="56">
        <v>52100</v>
      </c>
      <c r="F27" s="56">
        <v>27950</v>
      </c>
      <c r="G27" s="6">
        <f t="shared" si="0"/>
        <v>0.536468330134357</v>
      </c>
      <c r="H27" s="7"/>
    </row>
    <row r="28" spans="1:8" ht="50.25" customHeight="1">
      <c r="A28" s="85"/>
      <c r="B28" s="21"/>
      <c r="C28" s="19">
        <v>2010</v>
      </c>
      <c r="D28" s="20" t="s">
        <v>34</v>
      </c>
      <c r="E28" s="54">
        <v>52100</v>
      </c>
      <c r="F28" s="54">
        <v>27950</v>
      </c>
      <c r="G28" s="6">
        <f t="shared" si="0"/>
        <v>0.536468330134357</v>
      </c>
      <c r="H28" s="7"/>
    </row>
    <row r="29" spans="1:8" ht="15" customHeight="1">
      <c r="A29" s="85"/>
      <c r="B29" s="105" t="s">
        <v>35</v>
      </c>
      <c r="C29" s="102"/>
      <c r="D29" s="20" t="s">
        <v>36</v>
      </c>
      <c r="E29" s="54">
        <f>SUM(E30:E33)</f>
        <v>71300</v>
      </c>
      <c r="F29" s="54">
        <f>SUM(F30:F33)</f>
        <v>18413.15</v>
      </c>
      <c r="G29" s="6">
        <f t="shared" si="0"/>
        <v>0.2582489481065919</v>
      </c>
      <c r="H29" s="7"/>
    </row>
    <row r="30" spans="1:8" ht="14.25" customHeight="1">
      <c r="A30" s="85"/>
      <c r="B30" s="96"/>
      <c r="C30" s="21" t="s">
        <v>37</v>
      </c>
      <c r="D30" s="20" t="s">
        <v>38</v>
      </c>
      <c r="E30" s="54">
        <v>4800</v>
      </c>
      <c r="F30" s="54">
        <v>3400</v>
      </c>
      <c r="G30" s="6">
        <f t="shared" si="0"/>
        <v>0.7083333333333334</v>
      </c>
      <c r="H30" s="7"/>
    </row>
    <row r="31" spans="1:8" ht="14.25" customHeight="1">
      <c r="A31" s="85"/>
      <c r="B31" s="94"/>
      <c r="C31" s="21" t="s">
        <v>14</v>
      </c>
      <c r="D31" s="20" t="s">
        <v>15</v>
      </c>
      <c r="E31" s="54">
        <v>50000</v>
      </c>
      <c r="F31" s="54">
        <v>9616.09</v>
      </c>
      <c r="G31" s="6">
        <f t="shared" si="0"/>
        <v>0.19232180000000001</v>
      </c>
      <c r="H31" s="7"/>
    </row>
    <row r="32" spans="1:8" ht="14.25" customHeight="1">
      <c r="A32" s="85"/>
      <c r="B32" s="94"/>
      <c r="C32" s="21" t="s">
        <v>30</v>
      </c>
      <c r="D32" s="20" t="s">
        <v>31</v>
      </c>
      <c r="E32" s="54">
        <v>15000</v>
      </c>
      <c r="F32" s="54">
        <v>5397.06</v>
      </c>
      <c r="G32" s="6">
        <f t="shared" si="0"/>
        <v>0.359804</v>
      </c>
      <c r="H32" s="7"/>
    </row>
    <row r="33" spans="1:8" ht="14.25" customHeight="1">
      <c r="A33" s="85"/>
      <c r="B33" s="94"/>
      <c r="C33" s="21" t="s">
        <v>132</v>
      </c>
      <c r="D33" s="20" t="s">
        <v>137</v>
      </c>
      <c r="E33" s="54">
        <v>1500</v>
      </c>
      <c r="F33" s="54">
        <v>0</v>
      </c>
      <c r="G33" s="6">
        <v>0</v>
      </c>
      <c r="H33" s="7"/>
    </row>
    <row r="34" spans="1:8" ht="26.25" customHeight="1">
      <c r="A34" s="98" t="s">
        <v>39</v>
      </c>
      <c r="B34" s="99"/>
      <c r="C34" s="100"/>
      <c r="D34" s="26" t="s">
        <v>40</v>
      </c>
      <c r="E34" s="57">
        <f>E35+E37</f>
        <v>6768</v>
      </c>
      <c r="F34" s="57">
        <f>F35+F37</f>
        <v>6468</v>
      </c>
      <c r="G34" s="6">
        <f t="shared" si="0"/>
        <v>0.9556737588652482</v>
      </c>
      <c r="H34" s="7">
        <f>F34/$F$113</f>
        <v>0.0012837384445081787</v>
      </c>
    </row>
    <row r="35" spans="1:8" ht="25.5" customHeight="1">
      <c r="A35" s="96"/>
      <c r="B35" s="105" t="s">
        <v>41</v>
      </c>
      <c r="C35" s="102"/>
      <c r="D35" s="20" t="s">
        <v>42</v>
      </c>
      <c r="E35" s="54">
        <v>603</v>
      </c>
      <c r="F35" s="54">
        <v>303</v>
      </c>
      <c r="G35" s="6">
        <f t="shared" si="0"/>
        <v>0.5024875621890548</v>
      </c>
      <c r="H35" s="7"/>
    </row>
    <row r="36" spans="1:8" ht="48" customHeight="1">
      <c r="A36" s="97"/>
      <c r="B36" s="21"/>
      <c r="C36" s="21" t="s">
        <v>43</v>
      </c>
      <c r="D36" s="20" t="s">
        <v>34</v>
      </c>
      <c r="E36" s="54">
        <v>603</v>
      </c>
      <c r="F36" s="54">
        <v>303</v>
      </c>
      <c r="G36" s="6">
        <f t="shared" si="0"/>
        <v>0.5024875621890548</v>
      </c>
      <c r="H36" s="7"/>
    </row>
    <row r="37" spans="1:8" ht="12.75" customHeight="1">
      <c r="A37" s="94"/>
      <c r="B37" s="101" t="s">
        <v>242</v>
      </c>
      <c r="C37" s="90"/>
      <c r="D37" s="20" t="s">
        <v>243</v>
      </c>
      <c r="E37" s="54">
        <v>6165</v>
      </c>
      <c r="F37" s="54">
        <v>6165</v>
      </c>
      <c r="G37" s="6">
        <f t="shared" si="0"/>
        <v>1</v>
      </c>
      <c r="H37" s="7"/>
    </row>
    <row r="38" spans="1:8" ht="50.25" customHeight="1">
      <c r="A38" s="95"/>
      <c r="B38" s="22"/>
      <c r="C38" s="19" t="s">
        <v>43</v>
      </c>
      <c r="D38" s="20" t="s">
        <v>34</v>
      </c>
      <c r="E38" s="54">
        <v>6165</v>
      </c>
      <c r="F38" s="54">
        <v>6165</v>
      </c>
      <c r="G38" s="6">
        <f t="shared" si="0"/>
        <v>1</v>
      </c>
      <c r="H38" s="7"/>
    </row>
    <row r="39" spans="1:8" ht="14.25" customHeight="1">
      <c r="A39" s="23" t="s">
        <v>44</v>
      </c>
      <c r="B39" s="24"/>
      <c r="C39" s="25"/>
      <c r="D39" s="26" t="s">
        <v>45</v>
      </c>
      <c r="E39" s="57">
        <f>E40</f>
        <v>300</v>
      </c>
      <c r="F39" s="57">
        <f>F40</f>
        <v>0</v>
      </c>
      <c r="G39" s="6">
        <f t="shared" si="0"/>
        <v>0</v>
      </c>
      <c r="H39" s="7">
        <f>F39/$F$113</f>
        <v>0</v>
      </c>
    </row>
    <row r="40" spans="1:8" ht="14.25" customHeight="1">
      <c r="A40" s="94"/>
      <c r="B40" s="76" t="s">
        <v>46</v>
      </c>
      <c r="C40" s="28"/>
      <c r="D40" s="20" t="s">
        <v>47</v>
      </c>
      <c r="E40" s="54">
        <v>300</v>
      </c>
      <c r="F40" s="54">
        <v>0</v>
      </c>
      <c r="G40" s="6">
        <f t="shared" si="0"/>
        <v>0</v>
      </c>
      <c r="H40" s="7"/>
    </row>
    <row r="41" spans="1:8" ht="48.75" customHeight="1">
      <c r="A41" s="95"/>
      <c r="B41" s="21"/>
      <c r="C41" s="19" t="s">
        <v>43</v>
      </c>
      <c r="D41" s="20" t="s">
        <v>34</v>
      </c>
      <c r="E41" s="54">
        <v>300</v>
      </c>
      <c r="F41" s="54">
        <v>0</v>
      </c>
      <c r="G41" s="6">
        <f t="shared" si="0"/>
        <v>0</v>
      </c>
      <c r="H41" s="7"/>
    </row>
    <row r="42" spans="1:8" ht="36.75" customHeight="1">
      <c r="A42" s="98" t="s">
        <v>48</v>
      </c>
      <c r="B42" s="99"/>
      <c r="C42" s="100"/>
      <c r="D42" s="26" t="s">
        <v>49</v>
      </c>
      <c r="E42" s="57">
        <f>E43+E46+E54+E65+E69</f>
        <v>2828711</v>
      </c>
      <c r="F42" s="57">
        <f>F43+F46+F54+F65+F69</f>
        <v>1238512.94</v>
      </c>
      <c r="G42" s="6">
        <f t="shared" si="0"/>
        <v>0.43783650574413574</v>
      </c>
      <c r="H42" s="7">
        <f>F42/$F$113</f>
        <v>0.24581426640365664</v>
      </c>
    </row>
    <row r="43" spans="1:8" ht="15" customHeight="1">
      <c r="A43" s="96"/>
      <c r="B43" s="101" t="s">
        <v>50</v>
      </c>
      <c r="C43" s="102"/>
      <c r="D43" s="20" t="s">
        <v>51</v>
      </c>
      <c r="E43" s="54">
        <f>E44+E45</f>
        <v>1600</v>
      </c>
      <c r="F43" s="54">
        <f>F44+F45</f>
        <v>657.8</v>
      </c>
      <c r="G43" s="6">
        <f t="shared" si="0"/>
        <v>0.41112499999999996</v>
      </c>
      <c r="H43" s="7"/>
    </row>
    <row r="44" spans="1:8" ht="24.75" customHeight="1">
      <c r="A44" s="97"/>
      <c r="B44" s="96"/>
      <c r="C44" s="19" t="s">
        <v>52</v>
      </c>
      <c r="D44" s="20" t="s">
        <v>53</v>
      </c>
      <c r="E44" s="54">
        <v>1500</v>
      </c>
      <c r="F44" s="54">
        <v>657.8</v>
      </c>
      <c r="G44" s="6">
        <f t="shared" si="0"/>
        <v>0.43853333333333333</v>
      </c>
      <c r="H44" s="7"/>
    </row>
    <row r="45" spans="1:8" ht="14.25" customHeight="1">
      <c r="A45" s="97"/>
      <c r="B45" s="109"/>
      <c r="C45" s="19" t="s">
        <v>54</v>
      </c>
      <c r="D45" s="20" t="s">
        <v>55</v>
      </c>
      <c r="E45" s="54">
        <v>100</v>
      </c>
      <c r="F45" s="54">
        <v>0</v>
      </c>
      <c r="G45" s="6">
        <f t="shared" si="0"/>
        <v>0</v>
      </c>
      <c r="H45" s="7"/>
    </row>
    <row r="46" spans="1:8" ht="39" customHeight="1">
      <c r="A46" s="97"/>
      <c r="B46" s="101" t="s">
        <v>56</v>
      </c>
      <c r="C46" s="102"/>
      <c r="D46" s="20" t="s">
        <v>57</v>
      </c>
      <c r="E46" s="54">
        <f>SUM(E47:E53)</f>
        <v>997891</v>
      </c>
      <c r="F46" s="54">
        <f>SUM(F47:F53)</f>
        <v>433521.99</v>
      </c>
      <c r="G46" s="6">
        <f t="shared" si="0"/>
        <v>0.4344382202064153</v>
      </c>
      <c r="H46" s="7"/>
    </row>
    <row r="47" spans="1:8" ht="15" customHeight="1">
      <c r="A47" s="97"/>
      <c r="B47" s="96"/>
      <c r="C47" s="19" t="s">
        <v>58</v>
      </c>
      <c r="D47" s="20" t="s">
        <v>59</v>
      </c>
      <c r="E47" s="54">
        <v>845610</v>
      </c>
      <c r="F47" s="54">
        <v>384450.39</v>
      </c>
      <c r="G47" s="6">
        <f t="shared" si="0"/>
        <v>0.4546426721538298</v>
      </c>
      <c r="H47" s="7"/>
    </row>
    <row r="48" spans="1:8" ht="14.25" customHeight="1">
      <c r="A48" s="97"/>
      <c r="B48" s="97"/>
      <c r="C48" s="19" t="s">
        <v>60</v>
      </c>
      <c r="D48" s="20" t="s">
        <v>61</v>
      </c>
      <c r="E48" s="54">
        <v>97962</v>
      </c>
      <c r="F48" s="54">
        <v>20740.5</v>
      </c>
      <c r="G48" s="6">
        <f t="shared" si="0"/>
        <v>0.21171985055429657</v>
      </c>
      <c r="H48" s="7"/>
    </row>
    <row r="49" spans="1:8" ht="12.75" customHeight="1">
      <c r="A49" s="97"/>
      <c r="B49" s="97"/>
      <c r="C49" s="19" t="s">
        <v>62</v>
      </c>
      <c r="D49" s="20" t="s">
        <v>63</v>
      </c>
      <c r="E49" s="54">
        <v>42384</v>
      </c>
      <c r="F49" s="54">
        <v>21171</v>
      </c>
      <c r="G49" s="6">
        <f t="shared" si="0"/>
        <v>0.49950453001132505</v>
      </c>
      <c r="H49" s="7"/>
    </row>
    <row r="50" spans="1:8" ht="13.5" customHeight="1">
      <c r="A50" s="97"/>
      <c r="B50" s="97"/>
      <c r="C50" s="19" t="s">
        <v>64</v>
      </c>
      <c r="D50" s="20" t="s">
        <v>65</v>
      </c>
      <c r="E50" s="54">
        <v>1337</v>
      </c>
      <c r="F50" s="54">
        <v>662</v>
      </c>
      <c r="G50" s="6">
        <f t="shared" si="0"/>
        <v>0.4951383694839192</v>
      </c>
      <c r="H50" s="7"/>
    </row>
    <row r="51" spans="1:8" ht="14.25" customHeight="1">
      <c r="A51" s="97"/>
      <c r="B51" s="97"/>
      <c r="C51" s="19" t="s">
        <v>66</v>
      </c>
      <c r="D51" s="20" t="s">
        <v>67</v>
      </c>
      <c r="E51" s="54">
        <v>4768</v>
      </c>
      <c r="F51" s="54">
        <v>4508.98</v>
      </c>
      <c r="G51" s="6">
        <f t="shared" si="0"/>
        <v>0.9456753355704697</v>
      </c>
      <c r="H51" s="7"/>
    </row>
    <row r="52" spans="1:8" ht="14.25" customHeight="1">
      <c r="A52" s="97"/>
      <c r="B52" s="97"/>
      <c r="C52" s="19" t="s">
        <v>68</v>
      </c>
      <c r="D52" s="20" t="s">
        <v>69</v>
      </c>
      <c r="E52" s="54">
        <v>2000</v>
      </c>
      <c r="F52" s="54">
        <v>408</v>
      </c>
      <c r="G52" s="6">
        <f t="shared" si="0"/>
        <v>0.204</v>
      </c>
      <c r="H52" s="7"/>
    </row>
    <row r="53" spans="1:8" ht="14.25" customHeight="1">
      <c r="A53" s="97"/>
      <c r="B53" s="109"/>
      <c r="C53" s="19" t="s">
        <v>54</v>
      </c>
      <c r="D53" s="20" t="s">
        <v>55</v>
      </c>
      <c r="E53" s="54">
        <v>3830</v>
      </c>
      <c r="F53" s="54">
        <v>1581.12</v>
      </c>
      <c r="G53" s="6">
        <f t="shared" si="0"/>
        <v>0.4128250652741514</v>
      </c>
      <c r="H53" s="7"/>
    </row>
    <row r="54" spans="1:8" ht="39.75" customHeight="1">
      <c r="A54" s="97"/>
      <c r="B54" s="101" t="s">
        <v>70</v>
      </c>
      <c r="C54" s="90"/>
      <c r="D54" s="20" t="s">
        <v>71</v>
      </c>
      <c r="E54" s="54">
        <f>SUM(E55:E64)</f>
        <v>872046</v>
      </c>
      <c r="F54" s="54">
        <f>SUM(F55:F64)</f>
        <v>343971.05</v>
      </c>
      <c r="G54" s="6">
        <f t="shared" si="0"/>
        <v>0.39444140561392405</v>
      </c>
      <c r="H54" s="7"/>
    </row>
    <row r="55" spans="1:8" ht="14.25" customHeight="1">
      <c r="A55" s="97"/>
      <c r="B55" s="96"/>
      <c r="C55" s="21" t="s">
        <v>58</v>
      </c>
      <c r="D55" s="20" t="s">
        <v>59</v>
      </c>
      <c r="E55" s="54">
        <v>498202</v>
      </c>
      <c r="F55" s="54">
        <v>200471.35</v>
      </c>
      <c r="G55" s="6">
        <f t="shared" si="0"/>
        <v>0.40238969333724073</v>
      </c>
      <c r="H55" s="7"/>
    </row>
    <row r="56" spans="1:8" ht="14.25" customHeight="1">
      <c r="A56" s="97"/>
      <c r="B56" s="94"/>
      <c r="C56" s="21" t="s">
        <v>60</v>
      </c>
      <c r="D56" s="20" t="s">
        <v>61</v>
      </c>
      <c r="E56" s="54">
        <v>308518</v>
      </c>
      <c r="F56" s="54">
        <v>81098</v>
      </c>
      <c r="G56" s="6">
        <f t="shared" si="0"/>
        <v>0.2628631068527606</v>
      </c>
      <c r="H56" s="7"/>
    </row>
    <row r="57" spans="1:8" ht="14.25" customHeight="1">
      <c r="A57" s="97"/>
      <c r="B57" s="94"/>
      <c r="C57" s="21" t="s">
        <v>62</v>
      </c>
      <c r="D57" s="20" t="s">
        <v>63</v>
      </c>
      <c r="E57" s="54">
        <v>850</v>
      </c>
      <c r="F57" s="54">
        <v>836.4</v>
      </c>
      <c r="G57" s="6">
        <f t="shared" si="0"/>
        <v>0.984</v>
      </c>
      <c r="H57" s="7"/>
    </row>
    <row r="58" spans="1:8" ht="14.25" customHeight="1">
      <c r="A58" s="97"/>
      <c r="B58" s="94"/>
      <c r="C58" s="21" t="s">
        <v>64</v>
      </c>
      <c r="D58" s="20" t="s">
        <v>65</v>
      </c>
      <c r="E58" s="54">
        <v>10987</v>
      </c>
      <c r="F58" s="54">
        <v>8736</v>
      </c>
      <c r="G58" s="6">
        <f t="shared" si="0"/>
        <v>0.7951215072358242</v>
      </c>
      <c r="H58" s="7"/>
    </row>
    <row r="59" spans="1:8" ht="14.25" customHeight="1">
      <c r="A59" s="97"/>
      <c r="B59" s="94"/>
      <c r="C59" s="21" t="s">
        <v>72</v>
      </c>
      <c r="D59" s="20" t="s">
        <v>73</v>
      </c>
      <c r="E59" s="54">
        <v>3100</v>
      </c>
      <c r="F59" s="54">
        <v>188</v>
      </c>
      <c r="G59" s="6">
        <f t="shared" si="0"/>
        <v>0.06064516129032258</v>
      </c>
      <c r="H59" s="7"/>
    </row>
    <row r="60" spans="1:8" ht="14.25" customHeight="1">
      <c r="A60" s="97"/>
      <c r="B60" s="94"/>
      <c r="C60" s="21" t="s">
        <v>74</v>
      </c>
      <c r="D60" s="20" t="s">
        <v>223</v>
      </c>
      <c r="E60" s="54">
        <v>2147</v>
      </c>
      <c r="F60" s="54">
        <v>660</v>
      </c>
      <c r="G60" s="6">
        <f t="shared" si="0"/>
        <v>0.3074056823474616</v>
      </c>
      <c r="H60" s="7"/>
    </row>
    <row r="61" spans="1:8" ht="14.25" customHeight="1">
      <c r="A61" s="97"/>
      <c r="B61" s="94"/>
      <c r="C61" s="21" t="s">
        <v>77</v>
      </c>
      <c r="D61" s="20" t="s">
        <v>78</v>
      </c>
      <c r="E61" s="54">
        <v>6000</v>
      </c>
      <c r="F61" s="54">
        <v>972</v>
      </c>
      <c r="G61" s="6">
        <f t="shared" si="0"/>
        <v>0.162</v>
      </c>
      <c r="H61" s="7"/>
    </row>
    <row r="62" spans="1:8" ht="14.25" customHeight="1">
      <c r="A62" s="97"/>
      <c r="B62" s="94"/>
      <c r="C62" s="21" t="s">
        <v>79</v>
      </c>
      <c r="D62" s="20" t="s">
        <v>80</v>
      </c>
      <c r="E62" s="54">
        <v>6000</v>
      </c>
      <c r="F62" s="54">
        <v>1389.39</v>
      </c>
      <c r="G62" s="6">
        <f t="shared" si="0"/>
        <v>0.23156500000000002</v>
      </c>
      <c r="H62" s="7"/>
    </row>
    <row r="63" spans="1:8" ht="14.25" customHeight="1">
      <c r="A63" s="97"/>
      <c r="B63" s="94"/>
      <c r="C63" s="21" t="s">
        <v>68</v>
      </c>
      <c r="D63" s="20" t="s">
        <v>69</v>
      </c>
      <c r="E63" s="54">
        <v>20000</v>
      </c>
      <c r="F63" s="54">
        <v>43324</v>
      </c>
      <c r="G63" s="6">
        <f t="shared" si="0"/>
        <v>2.1662</v>
      </c>
      <c r="H63" s="7"/>
    </row>
    <row r="64" spans="1:8" ht="14.25" customHeight="1">
      <c r="A64" s="97"/>
      <c r="B64" s="95"/>
      <c r="C64" s="21" t="s">
        <v>54</v>
      </c>
      <c r="D64" s="20" t="s">
        <v>55</v>
      </c>
      <c r="E64" s="54">
        <v>16242</v>
      </c>
      <c r="F64" s="54">
        <v>6295.91</v>
      </c>
      <c r="G64" s="6">
        <f t="shared" si="0"/>
        <v>0.38763144932890037</v>
      </c>
      <c r="H64" s="7"/>
    </row>
    <row r="65" spans="1:8" ht="25.5" customHeight="1">
      <c r="A65" s="97"/>
      <c r="B65" s="101">
        <v>75618</v>
      </c>
      <c r="C65" s="102"/>
      <c r="D65" s="20" t="s">
        <v>81</v>
      </c>
      <c r="E65" s="54">
        <f>E66+E67+E68</f>
        <v>31300</v>
      </c>
      <c r="F65" s="54">
        <f>F66+F67+F68</f>
        <v>10777</v>
      </c>
      <c r="G65" s="6">
        <f t="shared" si="0"/>
        <v>0.34431309904153357</v>
      </c>
      <c r="H65" s="7"/>
    </row>
    <row r="66" spans="1:8" ht="14.25" customHeight="1">
      <c r="A66" s="97"/>
      <c r="B66" s="96"/>
      <c r="C66" s="19" t="s">
        <v>75</v>
      </c>
      <c r="D66" s="20" t="s">
        <v>76</v>
      </c>
      <c r="E66" s="54">
        <v>6000</v>
      </c>
      <c r="F66" s="54">
        <v>10777</v>
      </c>
      <c r="G66" s="6">
        <f t="shared" si="0"/>
        <v>1.7961666666666667</v>
      </c>
      <c r="H66" s="7"/>
    </row>
    <row r="67" spans="1:8" ht="37.5" customHeight="1">
      <c r="A67" s="97"/>
      <c r="B67" s="97"/>
      <c r="C67" s="19" t="s">
        <v>82</v>
      </c>
      <c r="D67" s="20" t="s">
        <v>83</v>
      </c>
      <c r="E67" s="54">
        <v>24900</v>
      </c>
      <c r="F67" s="54">
        <v>0</v>
      </c>
      <c r="G67" s="6">
        <f t="shared" si="0"/>
        <v>0</v>
      </c>
      <c r="H67" s="7"/>
    </row>
    <row r="68" spans="1:8" ht="12.75" customHeight="1">
      <c r="A68" s="97"/>
      <c r="B68" s="109"/>
      <c r="C68" s="19" t="s">
        <v>54</v>
      </c>
      <c r="D68" s="20" t="s">
        <v>55</v>
      </c>
      <c r="E68" s="54">
        <v>400</v>
      </c>
      <c r="F68" s="54">
        <v>0</v>
      </c>
      <c r="G68" s="6">
        <f t="shared" si="0"/>
        <v>0</v>
      </c>
      <c r="H68" s="7"/>
    </row>
    <row r="69" spans="1:8" ht="24" customHeight="1">
      <c r="A69" s="97"/>
      <c r="B69" s="101">
        <v>75621</v>
      </c>
      <c r="C69" s="102"/>
      <c r="D69" s="20" t="s">
        <v>84</v>
      </c>
      <c r="E69" s="54">
        <f>E70+E71</f>
        <v>925874</v>
      </c>
      <c r="F69" s="54">
        <f>F70+F71</f>
        <v>449585.1</v>
      </c>
      <c r="G69" s="6">
        <f t="shared" si="0"/>
        <v>0.4855791392781307</v>
      </c>
      <c r="H69" s="7"/>
    </row>
    <row r="70" spans="1:8" ht="14.25" customHeight="1">
      <c r="A70" s="97"/>
      <c r="B70" s="96"/>
      <c r="C70" s="19" t="s">
        <v>85</v>
      </c>
      <c r="D70" s="20" t="s">
        <v>86</v>
      </c>
      <c r="E70" s="54">
        <v>922374</v>
      </c>
      <c r="F70" s="54">
        <v>448911</v>
      </c>
      <c r="G70" s="6">
        <f t="shared" si="0"/>
        <v>0.4866908650937689</v>
      </c>
      <c r="H70" s="7"/>
    </row>
    <row r="71" spans="1:8" ht="14.25" customHeight="1">
      <c r="A71" s="109"/>
      <c r="B71" s="109"/>
      <c r="C71" s="19" t="s">
        <v>87</v>
      </c>
      <c r="D71" s="20" t="s">
        <v>88</v>
      </c>
      <c r="E71" s="54">
        <v>3500</v>
      </c>
      <c r="F71" s="54">
        <v>674.1</v>
      </c>
      <c r="G71" s="6">
        <f t="shared" si="0"/>
        <v>0.1926</v>
      </c>
      <c r="H71" s="7"/>
    </row>
    <row r="72" spans="1:8" ht="14.25" customHeight="1">
      <c r="A72" s="98" t="s">
        <v>89</v>
      </c>
      <c r="B72" s="99"/>
      <c r="C72" s="100"/>
      <c r="D72" s="26" t="s">
        <v>90</v>
      </c>
      <c r="E72" s="57">
        <f>E73+E75+E77</f>
        <v>3807421</v>
      </c>
      <c r="F72" s="57">
        <f>F73+F75+F77</f>
        <v>2192880</v>
      </c>
      <c r="G72" s="6">
        <f aca="true" t="shared" si="1" ref="G72:G112">F72/E72</f>
        <v>0.5759489166026032</v>
      </c>
      <c r="H72" s="7">
        <f>F72/$F$113</f>
        <v>0.43523258506386747</v>
      </c>
    </row>
    <row r="73" spans="1:8" ht="27" customHeight="1">
      <c r="A73" s="80"/>
      <c r="B73" s="101" t="s">
        <v>91</v>
      </c>
      <c r="C73" s="102"/>
      <c r="D73" s="20" t="s">
        <v>92</v>
      </c>
      <c r="E73" s="54">
        <v>2456129</v>
      </c>
      <c r="F73" s="54">
        <v>1517232</v>
      </c>
      <c r="G73" s="6">
        <f t="shared" si="1"/>
        <v>0.6177330262376284</v>
      </c>
      <c r="H73" s="7"/>
    </row>
    <row r="74" spans="1:8" ht="14.25" customHeight="1">
      <c r="A74" s="80"/>
      <c r="B74" s="19"/>
      <c r="C74" s="19" t="s">
        <v>93</v>
      </c>
      <c r="D74" s="20" t="s">
        <v>94</v>
      </c>
      <c r="E74" s="54">
        <v>2456129</v>
      </c>
      <c r="F74" s="54">
        <v>1517232</v>
      </c>
      <c r="G74" s="6">
        <f t="shared" si="1"/>
        <v>0.6177330262376284</v>
      </c>
      <c r="H74" s="7"/>
    </row>
    <row r="75" spans="1:8" ht="14.25" customHeight="1">
      <c r="A75" s="80"/>
      <c r="B75" s="101" t="s">
        <v>95</v>
      </c>
      <c r="C75" s="102"/>
      <c r="D75" s="20" t="s">
        <v>96</v>
      </c>
      <c r="E75" s="54">
        <v>1253326</v>
      </c>
      <c r="F75" s="54">
        <v>626664</v>
      </c>
      <c r="G75" s="6">
        <f t="shared" si="1"/>
        <v>0.5000007978770089</v>
      </c>
      <c r="H75" s="7"/>
    </row>
    <row r="76" spans="1:8" ht="14.25" customHeight="1">
      <c r="A76" s="80"/>
      <c r="B76" s="19"/>
      <c r="C76" s="19" t="s">
        <v>93</v>
      </c>
      <c r="D76" s="20" t="s">
        <v>94</v>
      </c>
      <c r="E76" s="54">
        <v>1253326</v>
      </c>
      <c r="F76" s="54">
        <v>626664</v>
      </c>
      <c r="G76" s="6">
        <f t="shared" si="1"/>
        <v>0.5000007978770089</v>
      </c>
      <c r="H76" s="7"/>
    </row>
    <row r="77" spans="1:8" ht="14.25" customHeight="1">
      <c r="A77" s="81"/>
      <c r="B77" s="80" t="s">
        <v>133</v>
      </c>
      <c r="C77" s="81"/>
      <c r="D77" s="20" t="s">
        <v>138</v>
      </c>
      <c r="E77" s="54">
        <v>97966</v>
      </c>
      <c r="F77" s="54">
        <v>48984</v>
      </c>
      <c r="G77" s="6">
        <f t="shared" si="1"/>
        <v>0.5000102076230529</v>
      </c>
      <c r="H77" s="7"/>
    </row>
    <row r="78" spans="1:8" ht="14.25" customHeight="1">
      <c r="A78" s="81"/>
      <c r="B78" s="19"/>
      <c r="C78" s="19" t="s">
        <v>93</v>
      </c>
      <c r="D78" s="20" t="s">
        <v>94</v>
      </c>
      <c r="E78" s="54">
        <v>97966</v>
      </c>
      <c r="F78" s="54">
        <v>48984</v>
      </c>
      <c r="G78" s="6">
        <f t="shared" si="1"/>
        <v>0.5000102076230529</v>
      </c>
      <c r="H78" s="7"/>
    </row>
    <row r="79" spans="1:8" ht="14.25" customHeight="1">
      <c r="A79" s="98" t="s">
        <v>97</v>
      </c>
      <c r="B79" s="99"/>
      <c r="C79" s="100"/>
      <c r="D79" s="26" t="s">
        <v>98</v>
      </c>
      <c r="E79" s="57">
        <f>E80+E83</f>
        <v>3610</v>
      </c>
      <c r="F79" s="57">
        <f>F80+F83</f>
        <v>3082.33</v>
      </c>
      <c r="G79" s="6">
        <f t="shared" si="1"/>
        <v>0.8538310249307479</v>
      </c>
      <c r="H79" s="7">
        <f>F79/$F$113</f>
        <v>0.0006117664687168977</v>
      </c>
    </row>
    <row r="80" spans="1:8" ht="14.25" customHeight="1">
      <c r="A80" s="96"/>
      <c r="B80" s="105" t="s">
        <v>99</v>
      </c>
      <c r="C80" s="102"/>
      <c r="D80" s="20" t="s">
        <v>100</v>
      </c>
      <c r="E80" s="54">
        <f>E81+E82</f>
        <v>3410</v>
      </c>
      <c r="F80" s="54">
        <f>F81+F82</f>
        <v>3082.33</v>
      </c>
      <c r="G80" s="6">
        <f t="shared" si="1"/>
        <v>0.9039090909090909</v>
      </c>
      <c r="H80" s="7"/>
    </row>
    <row r="81" spans="1:8" ht="14.25" customHeight="1">
      <c r="A81" s="97"/>
      <c r="B81" s="103"/>
      <c r="C81" s="19" t="s">
        <v>14</v>
      </c>
      <c r="D81" s="20" t="s">
        <v>101</v>
      </c>
      <c r="E81" s="54">
        <v>400</v>
      </c>
      <c r="F81" s="54">
        <v>449.33</v>
      </c>
      <c r="G81" s="6">
        <f t="shared" si="1"/>
        <v>1.123325</v>
      </c>
      <c r="H81" s="7"/>
    </row>
    <row r="82" spans="1:8" ht="37.5" customHeight="1">
      <c r="A82" s="97"/>
      <c r="B82" s="104"/>
      <c r="C82" s="19" t="s">
        <v>102</v>
      </c>
      <c r="D82" s="20" t="s">
        <v>118</v>
      </c>
      <c r="E82" s="54">
        <v>3010</v>
      </c>
      <c r="F82" s="54">
        <v>2633</v>
      </c>
      <c r="G82" s="6">
        <v>0</v>
      </c>
      <c r="H82" s="7"/>
    </row>
    <row r="83" spans="1:8" ht="14.25" customHeight="1">
      <c r="A83" s="97"/>
      <c r="B83" s="105">
        <v>80104</v>
      </c>
      <c r="C83" s="102"/>
      <c r="D83" s="20" t="s">
        <v>104</v>
      </c>
      <c r="E83" s="54">
        <v>200</v>
      </c>
      <c r="F83" s="54">
        <v>0</v>
      </c>
      <c r="G83" s="6">
        <f t="shared" si="1"/>
        <v>0</v>
      </c>
      <c r="H83" s="7"/>
    </row>
    <row r="84" spans="1:8" ht="14.25" customHeight="1">
      <c r="A84" s="97"/>
      <c r="B84" s="21"/>
      <c r="C84" s="19" t="s">
        <v>14</v>
      </c>
      <c r="D84" s="20" t="s">
        <v>15</v>
      </c>
      <c r="E84" s="54">
        <v>200</v>
      </c>
      <c r="F84" s="54">
        <v>0</v>
      </c>
      <c r="G84" s="6">
        <f t="shared" si="1"/>
        <v>0</v>
      </c>
      <c r="H84" s="7"/>
    </row>
    <row r="85" spans="1:8" ht="14.25" customHeight="1">
      <c r="A85" s="98">
        <v>851</v>
      </c>
      <c r="B85" s="99"/>
      <c r="C85" s="100"/>
      <c r="D85" s="26" t="s">
        <v>106</v>
      </c>
      <c r="E85" s="57">
        <f>E86+E89</f>
        <v>45156</v>
      </c>
      <c r="F85" s="57">
        <f>F86+F89</f>
        <v>40418.97</v>
      </c>
      <c r="G85" s="6">
        <f t="shared" si="1"/>
        <v>0.8950963327132607</v>
      </c>
      <c r="H85" s="7">
        <f>F85/$F$113</f>
        <v>0.00802216847192683</v>
      </c>
    </row>
    <row r="86" spans="1:8" ht="14.25" customHeight="1">
      <c r="A86" s="96"/>
      <c r="B86" s="105">
        <v>85154</v>
      </c>
      <c r="C86" s="102"/>
      <c r="D86" s="20" t="s">
        <v>107</v>
      </c>
      <c r="E86" s="54">
        <f>E87+E88</f>
        <v>45000</v>
      </c>
      <c r="F86" s="54">
        <f>F87+F88</f>
        <v>40262.97</v>
      </c>
      <c r="G86" s="6">
        <f t="shared" si="1"/>
        <v>0.8947326666666667</v>
      </c>
      <c r="H86" s="7"/>
    </row>
    <row r="87" spans="1:8" ht="14.25" customHeight="1">
      <c r="A87" s="97"/>
      <c r="B87" s="106"/>
      <c r="C87" s="19" t="s">
        <v>108</v>
      </c>
      <c r="D87" s="20" t="s">
        <v>109</v>
      </c>
      <c r="E87" s="54">
        <v>45000</v>
      </c>
      <c r="F87" s="54">
        <v>38852.11</v>
      </c>
      <c r="G87" s="6">
        <f t="shared" si="1"/>
        <v>0.8633802222222222</v>
      </c>
      <c r="H87" s="7"/>
    </row>
    <row r="88" spans="1:8" ht="14.25" customHeight="1">
      <c r="A88" s="97"/>
      <c r="B88" s="107"/>
      <c r="C88" s="19" t="s">
        <v>132</v>
      </c>
      <c r="D88" s="20" t="s">
        <v>137</v>
      </c>
      <c r="E88" s="54">
        <v>0</v>
      </c>
      <c r="F88" s="54">
        <v>1410.86</v>
      </c>
      <c r="G88" s="6">
        <v>0</v>
      </c>
      <c r="H88" s="7"/>
    </row>
    <row r="89" spans="1:8" ht="14.25" customHeight="1">
      <c r="A89" s="94"/>
      <c r="B89" s="22" t="s">
        <v>235</v>
      </c>
      <c r="C89" s="21"/>
      <c r="D89" s="20" t="s">
        <v>13</v>
      </c>
      <c r="E89" s="54">
        <v>156</v>
      </c>
      <c r="F89" s="54">
        <v>156</v>
      </c>
      <c r="G89" s="6">
        <f t="shared" si="1"/>
        <v>1</v>
      </c>
      <c r="H89" s="7"/>
    </row>
    <row r="90" spans="1:8" ht="48.75" customHeight="1">
      <c r="A90" s="95"/>
      <c r="B90" s="22"/>
      <c r="C90" s="19" t="s">
        <v>43</v>
      </c>
      <c r="D90" s="20" t="s">
        <v>34</v>
      </c>
      <c r="E90" s="54">
        <v>156</v>
      </c>
      <c r="F90" s="54">
        <v>156</v>
      </c>
      <c r="G90" s="6">
        <f t="shared" si="1"/>
        <v>1</v>
      </c>
      <c r="H90" s="7"/>
    </row>
    <row r="91" spans="1:8" ht="14.25" customHeight="1">
      <c r="A91" s="98" t="s">
        <v>110</v>
      </c>
      <c r="B91" s="99"/>
      <c r="C91" s="100"/>
      <c r="D91" s="26" t="s">
        <v>111</v>
      </c>
      <c r="E91" s="57">
        <f>E92+E97+E99+E103+E106+E108</f>
        <v>2156488</v>
      </c>
      <c r="F91" s="57">
        <f>F92+F97+F99+F103+F106+F108</f>
        <v>969241.1399999999</v>
      </c>
      <c r="G91" s="6">
        <f t="shared" si="1"/>
        <v>0.449453528143908</v>
      </c>
      <c r="H91" s="7">
        <f>F91/$F$113</f>
        <v>0.19237045661981042</v>
      </c>
    </row>
    <row r="92" spans="1:8" ht="24" customHeight="1">
      <c r="A92" s="96"/>
      <c r="B92" s="101" t="s">
        <v>112</v>
      </c>
      <c r="C92" s="102"/>
      <c r="D92" s="20" t="s">
        <v>113</v>
      </c>
      <c r="E92" s="54">
        <f>E95+E96+E94+E93</f>
        <v>1684328</v>
      </c>
      <c r="F92" s="54">
        <f>F95+F96+F94+F93</f>
        <v>711922.6</v>
      </c>
      <c r="G92" s="6">
        <f t="shared" si="1"/>
        <v>0.42267456219928656</v>
      </c>
      <c r="H92" s="7"/>
    </row>
    <row r="93" spans="1:8" ht="12.75" customHeight="1">
      <c r="A93" s="97"/>
      <c r="B93" s="106"/>
      <c r="C93" s="19" t="s">
        <v>27</v>
      </c>
      <c r="D93" s="20" t="s">
        <v>121</v>
      </c>
      <c r="E93" s="54">
        <v>0</v>
      </c>
      <c r="F93" s="54">
        <v>8.13</v>
      </c>
      <c r="G93" s="6">
        <v>0</v>
      </c>
      <c r="H93" s="7"/>
    </row>
    <row r="94" spans="1:8" ht="12.75" customHeight="1">
      <c r="A94" s="97"/>
      <c r="B94" s="89"/>
      <c r="C94" s="19" t="s">
        <v>132</v>
      </c>
      <c r="D94" s="20" t="s">
        <v>236</v>
      </c>
      <c r="E94" s="54">
        <v>0</v>
      </c>
      <c r="F94" s="54">
        <v>1120.5</v>
      </c>
      <c r="G94" s="6">
        <v>0</v>
      </c>
      <c r="H94" s="7"/>
    </row>
    <row r="95" spans="1:8" ht="48" customHeight="1">
      <c r="A95" s="97"/>
      <c r="B95" s="89"/>
      <c r="C95" s="19" t="s">
        <v>43</v>
      </c>
      <c r="D95" s="20" t="s">
        <v>34</v>
      </c>
      <c r="E95" s="54">
        <v>1682328</v>
      </c>
      <c r="F95" s="54">
        <v>709357</v>
      </c>
      <c r="G95" s="6">
        <f t="shared" si="1"/>
        <v>0.4216520202956855</v>
      </c>
      <c r="H95" s="7"/>
    </row>
    <row r="96" spans="1:8" ht="37.5" customHeight="1">
      <c r="A96" s="97"/>
      <c r="B96" s="107"/>
      <c r="C96" s="19" t="s">
        <v>134</v>
      </c>
      <c r="D96" s="20" t="s">
        <v>139</v>
      </c>
      <c r="E96" s="54">
        <v>2000</v>
      </c>
      <c r="F96" s="54">
        <v>1436.97</v>
      </c>
      <c r="G96" s="6">
        <v>0</v>
      </c>
      <c r="H96" s="7"/>
    </row>
    <row r="97" spans="1:8" ht="24" customHeight="1">
      <c r="A97" s="97"/>
      <c r="B97" s="101" t="s">
        <v>114</v>
      </c>
      <c r="C97" s="102"/>
      <c r="D97" s="20" t="s">
        <v>115</v>
      </c>
      <c r="E97" s="54">
        <v>14400</v>
      </c>
      <c r="F97" s="54">
        <v>7809</v>
      </c>
      <c r="G97" s="6">
        <f t="shared" si="1"/>
        <v>0.5422916666666666</v>
      </c>
      <c r="H97" s="7"/>
    </row>
    <row r="98" spans="1:8" ht="48" customHeight="1">
      <c r="A98" s="97"/>
      <c r="B98" s="19"/>
      <c r="C98" s="19" t="s">
        <v>43</v>
      </c>
      <c r="D98" s="20" t="s">
        <v>34</v>
      </c>
      <c r="E98" s="54">
        <v>14400</v>
      </c>
      <c r="F98" s="54">
        <v>7809</v>
      </c>
      <c r="G98" s="6">
        <f t="shared" si="1"/>
        <v>0.5422916666666666</v>
      </c>
      <c r="H98" s="7"/>
    </row>
    <row r="99" spans="1:8" ht="24" customHeight="1">
      <c r="A99" s="97"/>
      <c r="B99" s="101" t="s">
        <v>116</v>
      </c>
      <c r="C99" s="102"/>
      <c r="D99" s="20" t="s">
        <v>117</v>
      </c>
      <c r="E99" s="54">
        <f>E101+E102+E100</f>
        <v>330288</v>
      </c>
      <c r="F99" s="54">
        <f>F101+F102+F100</f>
        <v>150394</v>
      </c>
      <c r="G99" s="6">
        <f t="shared" si="1"/>
        <v>0.4553420045536017</v>
      </c>
      <c r="H99" s="7"/>
    </row>
    <row r="100" spans="1:8" ht="14.25" customHeight="1">
      <c r="A100" s="97"/>
      <c r="B100" s="106"/>
      <c r="C100" s="19" t="s">
        <v>132</v>
      </c>
      <c r="D100" s="20" t="s">
        <v>137</v>
      </c>
      <c r="E100" s="54">
        <v>0</v>
      </c>
      <c r="F100" s="54">
        <v>250</v>
      </c>
      <c r="G100" s="6">
        <v>0</v>
      </c>
      <c r="H100" s="7"/>
    </row>
    <row r="101" spans="1:8" ht="48" customHeight="1">
      <c r="A101" s="97"/>
      <c r="B101" s="89"/>
      <c r="C101" s="19" t="s">
        <v>43</v>
      </c>
      <c r="D101" s="20" t="s">
        <v>34</v>
      </c>
      <c r="E101" s="54">
        <v>150288</v>
      </c>
      <c r="F101" s="54">
        <v>75144</v>
      </c>
      <c r="G101" s="6">
        <f t="shared" si="1"/>
        <v>0.5</v>
      </c>
      <c r="H101" s="7"/>
    </row>
    <row r="102" spans="1:8" ht="37.5" customHeight="1">
      <c r="A102" s="97"/>
      <c r="B102" s="107"/>
      <c r="C102" s="19" t="s">
        <v>102</v>
      </c>
      <c r="D102" s="20" t="s">
        <v>118</v>
      </c>
      <c r="E102" s="54">
        <v>180000</v>
      </c>
      <c r="F102" s="54">
        <v>75000</v>
      </c>
      <c r="G102" s="6">
        <f t="shared" si="1"/>
        <v>0.4166666666666667</v>
      </c>
      <c r="H102" s="7"/>
    </row>
    <row r="103" spans="1:8" ht="14.25" customHeight="1">
      <c r="A103" s="97"/>
      <c r="B103" s="101" t="s">
        <v>119</v>
      </c>
      <c r="C103" s="102"/>
      <c r="D103" s="20" t="s">
        <v>120</v>
      </c>
      <c r="E103" s="54">
        <f>E104+E105</f>
        <v>64253</v>
      </c>
      <c r="F103" s="54">
        <f>F104+F105</f>
        <v>37166.31</v>
      </c>
      <c r="G103" s="6">
        <f t="shared" si="1"/>
        <v>0.5784369601419389</v>
      </c>
      <c r="H103" s="7"/>
    </row>
    <row r="104" spans="1:8" ht="14.25" customHeight="1">
      <c r="A104" s="97"/>
      <c r="B104" s="97"/>
      <c r="C104" s="19" t="s">
        <v>27</v>
      </c>
      <c r="D104" s="20" t="s">
        <v>121</v>
      </c>
      <c r="E104" s="54">
        <v>800</v>
      </c>
      <c r="F104" s="54">
        <v>269.31</v>
      </c>
      <c r="G104" s="6">
        <f t="shared" si="1"/>
        <v>0.3366375</v>
      </c>
      <c r="H104" s="7"/>
    </row>
    <row r="105" spans="1:8" ht="37.5" customHeight="1">
      <c r="A105" s="97"/>
      <c r="B105" s="109"/>
      <c r="C105" s="19" t="s">
        <v>102</v>
      </c>
      <c r="D105" s="20" t="s">
        <v>118</v>
      </c>
      <c r="E105" s="54">
        <v>63453</v>
      </c>
      <c r="F105" s="54">
        <v>36897</v>
      </c>
      <c r="G105" s="6">
        <f t="shared" si="1"/>
        <v>0.5814855089593872</v>
      </c>
      <c r="H105" s="7"/>
    </row>
    <row r="106" spans="1:8" ht="14.25" customHeight="1">
      <c r="A106" s="97"/>
      <c r="B106" s="101" t="s">
        <v>122</v>
      </c>
      <c r="C106" s="90"/>
      <c r="D106" s="20" t="s">
        <v>123</v>
      </c>
      <c r="E106" s="54">
        <v>2200</v>
      </c>
      <c r="F106" s="54">
        <v>930.23</v>
      </c>
      <c r="G106" s="6">
        <f t="shared" si="1"/>
        <v>0.4228318181818182</v>
      </c>
      <c r="H106" s="7"/>
    </row>
    <row r="107" spans="1:8" ht="14.25" customHeight="1">
      <c r="A107" s="97"/>
      <c r="B107" s="27"/>
      <c r="C107" s="19" t="s">
        <v>30</v>
      </c>
      <c r="D107" s="20" t="s">
        <v>31</v>
      </c>
      <c r="E107" s="54">
        <v>2200</v>
      </c>
      <c r="F107" s="54">
        <v>930.23</v>
      </c>
      <c r="G107" s="6">
        <f t="shared" si="1"/>
        <v>0.4228318181818182</v>
      </c>
      <c r="H107" s="7"/>
    </row>
    <row r="108" spans="1:8" ht="14.25" customHeight="1">
      <c r="A108" s="97"/>
      <c r="B108" s="101" t="s">
        <v>124</v>
      </c>
      <c r="C108" s="102"/>
      <c r="D108" s="20" t="s">
        <v>13</v>
      </c>
      <c r="E108" s="54">
        <v>61019</v>
      </c>
      <c r="F108" s="54">
        <v>61019</v>
      </c>
      <c r="G108" s="6">
        <f t="shared" si="1"/>
        <v>1</v>
      </c>
      <c r="H108" s="7"/>
    </row>
    <row r="109" spans="1:8" ht="27" customHeight="1">
      <c r="A109" s="109"/>
      <c r="B109" s="19"/>
      <c r="C109" s="19" t="s">
        <v>102</v>
      </c>
      <c r="D109" s="20" t="s">
        <v>103</v>
      </c>
      <c r="E109" s="54">
        <v>61019</v>
      </c>
      <c r="F109" s="54">
        <v>61019</v>
      </c>
      <c r="G109" s="6">
        <f t="shared" si="1"/>
        <v>1</v>
      </c>
      <c r="H109" s="7"/>
    </row>
    <row r="110" spans="1:8" ht="14.25" customHeight="1">
      <c r="A110" s="98" t="s">
        <v>125</v>
      </c>
      <c r="B110" s="99"/>
      <c r="C110" s="100"/>
      <c r="D110" s="26" t="s">
        <v>126</v>
      </c>
      <c r="E110" s="57">
        <v>74032</v>
      </c>
      <c r="F110" s="57">
        <v>74032</v>
      </c>
      <c r="G110" s="6">
        <f t="shared" si="1"/>
        <v>1</v>
      </c>
      <c r="H110" s="7">
        <v>0.016</v>
      </c>
    </row>
    <row r="111" spans="1:8" ht="14.25" customHeight="1">
      <c r="A111" s="96"/>
      <c r="B111" s="101" t="s">
        <v>127</v>
      </c>
      <c r="C111" s="102"/>
      <c r="D111" s="20" t="s">
        <v>128</v>
      </c>
      <c r="E111" s="54">
        <v>74032</v>
      </c>
      <c r="F111" s="54">
        <v>74032</v>
      </c>
      <c r="G111" s="6">
        <f t="shared" si="1"/>
        <v>1</v>
      </c>
      <c r="H111" s="7"/>
    </row>
    <row r="112" spans="1:8" ht="37.5" customHeight="1" thickBot="1">
      <c r="A112" s="97"/>
      <c r="B112" s="8"/>
      <c r="C112" s="8" t="s">
        <v>102</v>
      </c>
      <c r="D112" s="29" t="s">
        <v>118</v>
      </c>
      <c r="E112" s="58">
        <v>74032</v>
      </c>
      <c r="F112" s="58">
        <v>74032</v>
      </c>
      <c r="G112" s="6">
        <f t="shared" si="1"/>
        <v>1</v>
      </c>
      <c r="H112" s="7"/>
    </row>
    <row r="113" spans="1:8" ht="25.5" customHeight="1" thickBot="1">
      <c r="A113" s="30"/>
      <c r="B113" s="31"/>
      <c r="C113" s="31"/>
      <c r="D113" s="32"/>
      <c r="E113" s="75">
        <f>E5+E12+E23+E26+E34+E39+E42+E72+E79+E85+E91+E110</f>
        <v>11547268</v>
      </c>
      <c r="F113" s="66">
        <f>F5+F12+F23+F26+F34+F39+F42+F72+F79+F85+F91+F110</f>
        <v>5038409.5200000005</v>
      </c>
      <c r="G113" s="33">
        <f>F113/E113</f>
        <v>0.43632914036463</v>
      </c>
      <c r="H113" s="34">
        <f>F113/$F$113</f>
        <v>1</v>
      </c>
    </row>
  </sheetData>
  <mergeCells count="66">
    <mergeCell ref="A34:C34"/>
    <mergeCell ref="B35:C35"/>
    <mergeCell ref="B66:B68"/>
    <mergeCell ref="B80:C80"/>
    <mergeCell ref="B69:C69"/>
    <mergeCell ref="B70:B71"/>
    <mergeCell ref="A73:A78"/>
    <mergeCell ref="B77:C77"/>
    <mergeCell ref="A79:C79"/>
    <mergeCell ref="B73:C73"/>
    <mergeCell ref="A26:C26"/>
    <mergeCell ref="A27:A33"/>
    <mergeCell ref="B27:C27"/>
    <mergeCell ref="F1:H1"/>
    <mergeCell ref="A5:C5"/>
    <mergeCell ref="B6:C6"/>
    <mergeCell ref="B8:C8"/>
    <mergeCell ref="A1:E1"/>
    <mergeCell ref="B29:C29"/>
    <mergeCell ref="B15:C15"/>
    <mergeCell ref="A43:A71"/>
    <mergeCell ref="B43:C43"/>
    <mergeCell ref="B44:B45"/>
    <mergeCell ref="B46:C46"/>
    <mergeCell ref="B47:B53"/>
    <mergeCell ref="B54:C54"/>
    <mergeCell ref="B55:B64"/>
    <mergeCell ref="A111:A112"/>
    <mergeCell ref="B111:C111"/>
    <mergeCell ref="A92:A109"/>
    <mergeCell ref="B92:C92"/>
    <mergeCell ref="B97:C97"/>
    <mergeCell ref="B99:C99"/>
    <mergeCell ref="B104:B105"/>
    <mergeCell ref="B108:C108"/>
    <mergeCell ref="A110:C110"/>
    <mergeCell ref="B103:C103"/>
    <mergeCell ref="B106:C106"/>
    <mergeCell ref="B100:B102"/>
    <mergeCell ref="B10:C10"/>
    <mergeCell ref="B93:B96"/>
    <mergeCell ref="A85:C85"/>
    <mergeCell ref="B86:C86"/>
    <mergeCell ref="A91:C91"/>
    <mergeCell ref="B16:B20"/>
    <mergeCell ref="B21:C21"/>
    <mergeCell ref="A6:A11"/>
    <mergeCell ref="A35:A38"/>
    <mergeCell ref="B37:C37"/>
    <mergeCell ref="A12:C12"/>
    <mergeCell ref="A24:A25"/>
    <mergeCell ref="B24:C24"/>
    <mergeCell ref="A23:C23"/>
    <mergeCell ref="A13:A22"/>
    <mergeCell ref="B13:C13"/>
    <mergeCell ref="B30:B33"/>
    <mergeCell ref="A40:A41"/>
    <mergeCell ref="A80:A84"/>
    <mergeCell ref="A86:A90"/>
    <mergeCell ref="A72:C72"/>
    <mergeCell ref="B75:C75"/>
    <mergeCell ref="B81:B82"/>
    <mergeCell ref="B83:C83"/>
    <mergeCell ref="B65:C65"/>
    <mergeCell ref="B87:B88"/>
    <mergeCell ref="A42:C4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 topLeftCell="A1">
      <selection activeCell="D354" sqref="D354"/>
    </sheetView>
  </sheetViews>
  <sheetFormatPr defaultColWidth="9.00390625" defaultRowHeight="12.75"/>
  <cols>
    <col min="1" max="1" width="4.625" style="0" customWidth="1"/>
    <col min="2" max="2" width="7.125" style="0" customWidth="1"/>
    <col min="3" max="3" width="4.75390625" style="0" customWidth="1"/>
    <col min="4" max="4" width="42.875" style="0" customWidth="1"/>
    <col min="5" max="5" width="12.75390625" style="0" customWidth="1"/>
    <col min="6" max="6" width="11.25390625" style="0" customWidth="1"/>
    <col min="7" max="8" width="7.00390625" style="0" customWidth="1"/>
  </cols>
  <sheetData>
    <row r="1" spans="1:8" ht="54.75" customHeight="1">
      <c r="A1" s="114" t="s">
        <v>238</v>
      </c>
      <c r="B1" s="112"/>
      <c r="C1" s="112"/>
      <c r="D1" s="112"/>
      <c r="E1" s="115"/>
      <c r="F1" s="112" t="s">
        <v>239</v>
      </c>
      <c r="G1" s="112"/>
      <c r="H1" s="112"/>
    </row>
    <row r="2" spans="2:4" ht="15">
      <c r="B2" s="37"/>
      <c r="C2" s="37"/>
      <c r="D2" s="37"/>
    </row>
    <row r="4" spans="1:8" ht="24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38" t="s">
        <v>6</v>
      </c>
      <c r="H4" s="39" t="s">
        <v>7</v>
      </c>
    </row>
    <row r="5" spans="1:8" ht="14.25" customHeight="1">
      <c r="A5" s="135" t="s">
        <v>8</v>
      </c>
      <c r="B5" s="135"/>
      <c r="C5" s="135"/>
      <c r="D5" s="40" t="s">
        <v>9</v>
      </c>
      <c r="E5" s="53">
        <f>E6+E8+E10</f>
        <v>1089292</v>
      </c>
      <c r="F5" s="53">
        <f>F6+F8+F10</f>
        <v>13316.28</v>
      </c>
      <c r="G5" s="6">
        <f>F5/E5</f>
        <v>0.012224711096749082</v>
      </c>
      <c r="H5" s="7">
        <f>F5/$F$352</f>
        <v>0.0030149129228545517</v>
      </c>
    </row>
    <row r="6" spans="1:8" ht="14.25" customHeight="1">
      <c r="A6" s="151"/>
      <c r="B6" s="154" t="s">
        <v>10</v>
      </c>
      <c r="C6" s="155"/>
      <c r="D6" s="44" t="s">
        <v>217</v>
      </c>
      <c r="E6" s="60">
        <f>E7</f>
        <v>1070000</v>
      </c>
      <c r="F6" s="60">
        <f>F7</f>
        <v>0</v>
      </c>
      <c r="G6" s="42">
        <f>F6/E6</f>
        <v>0</v>
      </c>
      <c r="H6" s="7"/>
    </row>
    <row r="7" spans="1:8" ht="14.25" customHeight="1">
      <c r="A7" s="152"/>
      <c r="B7" s="52"/>
      <c r="C7" s="52" t="s">
        <v>216</v>
      </c>
      <c r="D7" s="44" t="s">
        <v>218</v>
      </c>
      <c r="E7" s="60">
        <v>1070000</v>
      </c>
      <c r="F7" s="60">
        <v>0</v>
      </c>
      <c r="G7" s="42">
        <f>F7/E7</f>
        <v>0</v>
      </c>
      <c r="H7" s="7"/>
    </row>
    <row r="8" spans="1:8" ht="14.25" customHeight="1">
      <c r="A8" s="152"/>
      <c r="B8" s="149" t="s">
        <v>140</v>
      </c>
      <c r="C8" s="150"/>
      <c r="D8" s="10" t="s">
        <v>141</v>
      </c>
      <c r="E8" s="61">
        <f>E9</f>
        <v>8130</v>
      </c>
      <c r="F8" s="61">
        <f>F9</f>
        <v>3353.99</v>
      </c>
      <c r="G8" s="42">
        <f aca="true" t="shared" si="0" ref="G8:G79">F8/E8</f>
        <v>0.41254489544895445</v>
      </c>
      <c r="H8" s="7"/>
    </row>
    <row r="9" spans="1:8" ht="24.75" customHeight="1">
      <c r="A9" s="152"/>
      <c r="B9" s="18"/>
      <c r="C9" s="18" t="s">
        <v>142</v>
      </c>
      <c r="D9" s="10" t="s">
        <v>143</v>
      </c>
      <c r="E9" s="61">
        <v>8130</v>
      </c>
      <c r="F9" s="61">
        <v>3353.99</v>
      </c>
      <c r="G9" s="42">
        <f t="shared" si="0"/>
        <v>0.41254489544895445</v>
      </c>
      <c r="H9" s="7"/>
    </row>
    <row r="10" spans="1:8" ht="14.25" customHeight="1">
      <c r="A10" s="152"/>
      <c r="B10" s="149" t="s">
        <v>147</v>
      </c>
      <c r="C10" s="150"/>
      <c r="D10" s="10" t="s">
        <v>148</v>
      </c>
      <c r="E10" s="61">
        <f>E11+E12</f>
        <v>11162</v>
      </c>
      <c r="F10" s="61">
        <f>F11+F12</f>
        <v>9962.29</v>
      </c>
      <c r="G10" s="42">
        <f t="shared" si="0"/>
        <v>0.8925183658842503</v>
      </c>
      <c r="H10" s="7"/>
    </row>
    <row r="11" spans="1:8" ht="14.25" customHeight="1">
      <c r="A11" s="152"/>
      <c r="B11" s="134"/>
      <c r="C11" s="59" t="s">
        <v>149</v>
      </c>
      <c r="D11" s="10" t="s">
        <v>150</v>
      </c>
      <c r="E11" s="61">
        <v>1200</v>
      </c>
      <c r="F11" s="61">
        <v>0</v>
      </c>
      <c r="G11" s="42">
        <f t="shared" si="0"/>
        <v>0</v>
      </c>
      <c r="H11" s="7"/>
    </row>
    <row r="12" spans="1:8" ht="14.25" customHeight="1">
      <c r="A12" s="153"/>
      <c r="B12" s="119"/>
      <c r="C12" s="59" t="s">
        <v>237</v>
      </c>
      <c r="D12" s="10" t="s">
        <v>180</v>
      </c>
      <c r="E12" s="61">
        <v>9962</v>
      </c>
      <c r="F12" s="61">
        <v>9962.29</v>
      </c>
      <c r="G12" s="42">
        <f t="shared" si="0"/>
        <v>1.0000291106203574</v>
      </c>
      <c r="H12" s="7"/>
    </row>
    <row r="13" spans="1:8" ht="14.25" customHeight="1">
      <c r="A13" s="136" t="s">
        <v>151</v>
      </c>
      <c r="B13" s="136"/>
      <c r="C13" s="136"/>
      <c r="D13" s="40" t="s">
        <v>152</v>
      </c>
      <c r="E13" s="62">
        <f>E14</f>
        <v>197100</v>
      </c>
      <c r="F13" s="62">
        <f>F14</f>
        <v>90106.09</v>
      </c>
      <c r="G13" s="6">
        <f t="shared" si="0"/>
        <v>0.45715925925925927</v>
      </c>
      <c r="H13" s="7">
        <f>F13/$F$352</f>
        <v>0.020400743688845178</v>
      </c>
    </row>
    <row r="14" spans="1:8" ht="14.25" customHeight="1">
      <c r="A14" s="134"/>
      <c r="B14" s="138" t="s">
        <v>153</v>
      </c>
      <c r="C14" s="138"/>
      <c r="D14" s="10" t="s">
        <v>154</v>
      </c>
      <c r="E14" s="61">
        <f>E16+E17+E18+E19+E15</f>
        <v>197100</v>
      </c>
      <c r="F14" s="61">
        <f>F16+F17+F18+F19+F15</f>
        <v>90106.09</v>
      </c>
      <c r="G14" s="42">
        <f t="shared" si="0"/>
        <v>0.45715925925925927</v>
      </c>
      <c r="H14" s="7"/>
    </row>
    <row r="15" spans="1:8" ht="14.25" customHeight="1">
      <c r="A15" s="137"/>
      <c r="B15" s="134"/>
      <c r="C15" s="41" t="s">
        <v>225</v>
      </c>
      <c r="D15" s="10" t="s">
        <v>164</v>
      </c>
      <c r="E15" s="61">
        <v>2100</v>
      </c>
      <c r="F15" s="61">
        <v>2100</v>
      </c>
      <c r="G15" s="42">
        <f t="shared" si="0"/>
        <v>1</v>
      </c>
      <c r="H15" s="7"/>
    </row>
    <row r="16" spans="1:8" ht="14.25" customHeight="1">
      <c r="A16" s="137"/>
      <c r="B16" s="118"/>
      <c r="C16" s="18" t="s">
        <v>155</v>
      </c>
      <c r="D16" s="10" t="s">
        <v>156</v>
      </c>
      <c r="E16" s="61">
        <v>6900</v>
      </c>
      <c r="F16" s="61">
        <v>0</v>
      </c>
      <c r="G16" s="42">
        <f t="shared" si="0"/>
        <v>0</v>
      </c>
      <c r="H16" s="7"/>
    </row>
    <row r="17" spans="1:8" ht="14.25" customHeight="1">
      <c r="A17" s="137"/>
      <c r="B17" s="118"/>
      <c r="C17" s="18" t="s">
        <v>221</v>
      </c>
      <c r="D17" s="10" t="s">
        <v>165</v>
      </c>
      <c r="E17" s="61">
        <v>7300</v>
      </c>
      <c r="F17" s="61">
        <v>0</v>
      </c>
      <c r="G17" s="42">
        <f t="shared" si="0"/>
        <v>0</v>
      </c>
      <c r="H17" s="7"/>
    </row>
    <row r="18" spans="1:8" ht="14.25" customHeight="1">
      <c r="A18" s="137"/>
      <c r="B18" s="118"/>
      <c r="C18" s="18" t="s">
        <v>149</v>
      </c>
      <c r="D18" s="10" t="s">
        <v>150</v>
      </c>
      <c r="E18" s="61">
        <v>10800</v>
      </c>
      <c r="F18" s="61">
        <v>0</v>
      </c>
      <c r="G18" s="42">
        <f t="shared" si="0"/>
        <v>0</v>
      </c>
      <c r="H18" s="7"/>
    </row>
    <row r="19" spans="1:8" ht="14.25" customHeight="1">
      <c r="A19" s="137"/>
      <c r="B19" s="119"/>
      <c r="C19" s="18" t="s">
        <v>216</v>
      </c>
      <c r="D19" s="10" t="s">
        <v>218</v>
      </c>
      <c r="E19" s="61">
        <v>170000</v>
      </c>
      <c r="F19" s="61">
        <v>88006.09</v>
      </c>
      <c r="G19" s="42">
        <f t="shared" si="0"/>
        <v>0.5176828823529411</v>
      </c>
      <c r="H19" s="7"/>
    </row>
    <row r="20" spans="1:8" ht="14.25" customHeight="1">
      <c r="A20" s="135" t="s">
        <v>157</v>
      </c>
      <c r="B20" s="135"/>
      <c r="C20" s="135"/>
      <c r="D20" s="40" t="s">
        <v>158</v>
      </c>
      <c r="E20" s="62">
        <f>E21+E25</f>
        <v>66150</v>
      </c>
      <c r="F20" s="62">
        <f>F21+F25</f>
        <v>9481.609999999999</v>
      </c>
      <c r="G20" s="6">
        <f t="shared" si="0"/>
        <v>0.1433349962207105</v>
      </c>
      <c r="H20" s="7">
        <f>F20/$F$352</f>
        <v>0.0021467127845364426</v>
      </c>
    </row>
    <row r="21" spans="1:8" ht="14.25" customHeight="1">
      <c r="A21" s="131"/>
      <c r="B21" s="148" t="s">
        <v>159</v>
      </c>
      <c r="C21" s="148"/>
      <c r="D21" s="10" t="s">
        <v>160</v>
      </c>
      <c r="E21" s="61">
        <f>E22+E23+E24</f>
        <v>3300</v>
      </c>
      <c r="F21" s="61">
        <f>F22+F23+F24</f>
        <v>319.4</v>
      </c>
      <c r="G21" s="42">
        <f t="shared" si="0"/>
        <v>0.09678787878787878</v>
      </c>
      <c r="H21" s="7"/>
    </row>
    <row r="22" spans="1:8" ht="14.25" customHeight="1">
      <c r="A22" s="85"/>
      <c r="B22" s="148"/>
      <c r="C22" s="17" t="s">
        <v>155</v>
      </c>
      <c r="D22" s="10" t="s">
        <v>156</v>
      </c>
      <c r="E22" s="61">
        <v>1800</v>
      </c>
      <c r="F22" s="61">
        <v>63.2</v>
      </c>
      <c r="G22" s="42">
        <f t="shared" si="0"/>
        <v>0.035111111111111114</v>
      </c>
      <c r="H22" s="7"/>
    </row>
    <row r="23" spans="1:8" ht="14.25" customHeight="1">
      <c r="A23" s="85"/>
      <c r="B23" s="148"/>
      <c r="C23" s="17" t="s">
        <v>149</v>
      </c>
      <c r="D23" s="10" t="s">
        <v>150</v>
      </c>
      <c r="E23" s="61">
        <v>500</v>
      </c>
      <c r="F23" s="61">
        <v>0</v>
      </c>
      <c r="G23" s="42">
        <f t="shared" si="0"/>
        <v>0</v>
      </c>
      <c r="H23" s="7"/>
    </row>
    <row r="24" spans="1:8" ht="25.5" customHeight="1">
      <c r="A24" s="85"/>
      <c r="B24" s="148"/>
      <c r="C24" s="17" t="s">
        <v>244</v>
      </c>
      <c r="D24" s="10" t="s">
        <v>246</v>
      </c>
      <c r="E24" s="61">
        <v>1000</v>
      </c>
      <c r="F24" s="61">
        <v>256.2</v>
      </c>
      <c r="G24" s="42">
        <f t="shared" si="0"/>
        <v>0.2562</v>
      </c>
      <c r="H24" s="7"/>
    </row>
    <row r="25" spans="1:8" ht="14.25" customHeight="1">
      <c r="A25" s="122"/>
      <c r="B25" s="116" t="s">
        <v>224</v>
      </c>
      <c r="C25" s="117"/>
      <c r="D25" s="10" t="s">
        <v>148</v>
      </c>
      <c r="E25" s="61">
        <f>SUM(E26:E29)</f>
        <v>62850</v>
      </c>
      <c r="F25" s="61">
        <f>SUM(F26:F29)</f>
        <v>9162.21</v>
      </c>
      <c r="G25" s="42">
        <f t="shared" si="0"/>
        <v>0.14577899761336513</v>
      </c>
      <c r="H25" s="7"/>
    </row>
    <row r="26" spans="1:8" ht="14.25" customHeight="1">
      <c r="A26" s="122"/>
      <c r="B26" s="131"/>
      <c r="C26" s="17" t="s">
        <v>155</v>
      </c>
      <c r="D26" s="10" t="s">
        <v>156</v>
      </c>
      <c r="E26" s="61">
        <v>3840</v>
      </c>
      <c r="F26" s="61">
        <v>159.94</v>
      </c>
      <c r="G26" s="42">
        <f t="shared" si="0"/>
        <v>0.041651041666666666</v>
      </c>
      <c r="H26" s="7"/>
    </row>
    <row r="27" spans="1:8" ht="14.25" customHeight="1">
      <c r="A27" s="122"/>
      <c r="B27" s="132"/>
      <c r="C27" s="17" t="s">
        <v>161</v>
      </c>
      <c r="D27" s="10" t="s">
        <v>162</v>
      </c>
      <c r="E27" s="61">
        <v>860</v>
      </c>
      <c r="F27" s="61">
        <v>859.37</v>
      </c>
      <c r="G27" s="42">
        <f t="shared" si="0"/>
        <v>0.9992674418604651</v>
      </c>
      <c r="H27" s="7"/>
    </row>
    <row r="28" spans="1:8" ht="14.25" customHeight="1">
      <c r="A28" s="122"/>
      <c r="B28" s="132"/>
      <c r="C28" s="17" t="s">
        <v>149</v>
      </c>
      <c r="D28" s="10" t="s">
        <v>150</v>
      </c>
      <c r="E28" s="61">
        <v>8150</v>
      </c>
      <c r="F28" s="61">
        <v>8142.9</v>
      </c>
      <c r="G28" s="42">
        <f t="shared" si="0"/>
        <v>0.9991288343558282</v>
      </c>
      <c r="H28" s="7"/>
    </row>
    <row r="29" spans="1:8" ht="14.25" customHeight="1">
      <c r="A29" s="120"/>
      <c r="B29" s="133"/>
      <c r="C29" s="17" t="s">
        <v>216</v>
      </c>
      <c r="D29" s="10" t="s">
        <v>218</v>
      </c>
      <c r="E29" s="61">
        <v>50000</v>
      </c>
      <c r="F29" s="61">
        <v>0</v>
      </c>
      <c r="G29" s="42">
        <f t="shared" si="0"/>
        <v>0</v>
      </c>
      <c r="H29" s="7"/>
    </row>
    <row r="30" spans="1:8" ht="14.25" customHeight="1">
      <c r="A30" s="130">
        <v>700</v>
      </c>
      <c r="B30" s="130"/>
      <c r="C30" s="130"/>
      <c r="D30" s="40" t="s">
        <v>16</v>
      </c>
      <c r="E30" s="62">
        <f>E31+E41</f>
        <v>282194</v>
      </c>
      <c r="F30" s="62">
        <f>F31+F41</f>
        <v>120740.4</v>
      </c>
      <c r="G30" s="6">
        <f t="shared" si="0"/>
        <v>0.427863101270757</v>
      </c>
      <c r="H30" s="7">
        <f>F30/$F$352</f>
        <v>0.02733659792904833</v>
      </c>
    </row>
    <row r="31" spans="1:8" ht="14.25" customHeight="1">
      <c r="A31" s="84"/>
      <c r="B31" s="79">
        <v>70004</v>
      </c>
      <c r="C31" s="79"/>
      <c r="D31" s="10" t="s">
        <v>17</v>
      </c>
      <c r="E31" s="61">
        <f>SUM(E32:E40)</f>
        <v>219194</v>
      </c>
      <c r="F31" s="61">
        <f>SUM(F32:F40)</f>
        <v>104368.95999999999</v>
      </c>
      <c r="G31" s="42">
        <f t="shared" si="0"/>
        <v>0.4761487996934222</v>
      </c>
      <c r="H31" s="7"/>
    </row>
    <row r="32" spans="1:8" ht="14.25" customHeight="1">
      <c r="A32" s="85"/>
      <c r="B32" s="84"/>
      <c r="C32" s="35">
        <v>4170</v>
      </c>
      <c r="D32" s="10" t="s">
        <v>164</v>
      </c>
      <c r="E32" s="61">
        <v>8200</v>
      </c>
      <c r="F32" s="61">
        <v>376</v>
      </c>
      <c r="G32" s="42">
        <f t="shared" si="0"/>
        <v>0.045853658536585365</v>
      </c>
      <c r="H32" s="7"/>
    </row>
    <row r="33" spans="1:8" ht="14.25" customHeight="1">
      <c r="A33" s="85"/>
      <c r="B33" s="122"/>
      <c r="C33" s="35">
        <v>4210</v>
      </c>
      <c r="D33" s="10" t="s">
        <v>156</v>
      </c>
      <c r="E33" s="61">
        <v>21074</v>
      </c>
      <c r="F33" s="61">
        <v>10430.72</v>
      </c>
      <c r="G33" s="42">
        <f t="shared" si="0"/>
        <v>0.49495681882888865</v>
      </c>
      <c r="H33" s="7"/>
    </row>
    <row r="34" spans="1:8" ht="14.25" customHeight="1">
      <c r="A34" s="128"/>
      <c r="B34" s="122"/>
      <c r="C34" s="35">
        <v>4260</v>
      </c>
      <c r="D34" s="10" t="s">
        <v>162</v>
      </c>
      <c r="E34" s="61">
        <v>27800</v>
      </c>
      <c r="F34" s="61">
        <v>15271.82</v>
      </c>
      <c r="G34" s="42">
        <f t="shared" si="0"/>
        <v>0.5493460431654676</v>
      </c>
      <c r="H34" s="7"/>
    </row>
    <row r="35" spans="1:8" ht="14.25" customHeight="1">
      <c r="A35" s="128"/>
      <c r="B35" s="122"/>
      <c r="C35" s="35">
        <v>4270</v>
      </c>
      <c r="D35" s="10" t="s">
        <v>165</v>
      </c>
      <c r="E35" s="61">
        <v>12420</v>
      </c>
      <c r="F35" s="61">
        <v>12417.06</v>
      </c>
      <c r="G35" s="42">
        <f t="shared" si="0"/>
        <v>0.9997632850241546</v>
      </c>
      <c r="H35" s="7"/>
    </row>
    <row r="36" spans="1:8" ht="14.25" customHeight="1">
      <c r="A36" s="128"/>
      <c r="B36" s="122"/>
      <c r="C36" s="35">
        <v>4300</v>
      </c>
      <c r="D36" s="10" t="s">
        <v>150</v>
      </c>
      <c r="E36" s="61">
        <v>77250</v>
      </c>
      <c r="F36" s="61">
        <v>62747.45</v>
      </c>
      <c r="G36" s="42">
        <f t="shared" si="0"/>
        <v>0.8122647249190939</v>
      </c>
      <c r="H36" s="7"/>
    </row>
    <row r="37" spans="1:8" ht="14.25" customHeight="1">
      <c r="A37" s="128"/>
      <c r="B37" s="122"/>
      <c r="C37" s="35">
        <v>4410</v>
      </c>
      <c r="D37" s="10" t="s">
        <v>166</v>
      </c>
      <c r="E37" s="61">
        <v>400</v>
      </c>
      <c r="F37" s="61">
        <v>124.6</v>
      </c>
      <c r="G37" s="42">
        <f t="shared" si="0"/>
        <v>0.3115</v>
      </c>
      <c r="H37" s="7"/>
    </row>
    <row r="38" spans="1:8" ht="14.25" customHeight="1">
      <c r="A38" s="128"/>
      <c r="B38" s="122"/>
      <c r="C38" s="35">
        <v>4430</v>
      </c>
      <c r="D38" s="10" t="s">
        <v>180</v>
      </c>
      <c r="E38" s="61">
        <v>2300</v>
      </c>
      <c r="F38" s="61">
        <v>2251.31</v>
      </c>
      <c r="G38" s="42">
        <f t="shared" si="0"/>
        <v>0.9788304347826087</v>
      </c>
      <c r="H38" s="7"/>
    </row>
    <row r="39" spans="1:8" ht="27" customHeight="1">
      <c r="A39" s="128"/>
      <c r="B39" s="122"/>
      <c r="C39" s="35">
        <v>4700</v>
      </c>
      <c r="D39" s="10" t="s">
        <v>247</v>
      </c>
      <c r="E39" s="61">
        <v>750</v>
      </c>
      <c r="F39" s="61">
        <v>750</v>
      </c>
      <c r="G39" s="42">
        <f t="shared" si="0"/>
        <v>1</v>
      </c>
      <c r="H39" s="7"/>
    </row>
    <row r="40" spans="1:8" ht="14.25" customHeight="1">
      <c r="A40" s="128"/>
      <c r="B40" s="120"/>
      <c r="C40" s="35">
        <v>6050</v>
      </c>
      <c r="D40" s="10" t="s">
        <v>218</v>
      </c>
      <c r="E40" s="61">
        <v>69000</v>
      </c>
      <c r="F40" s="61">
        <v>0</v>
      </c>
      <c r="G40" s="42">
        <f t="shared" si="0"/>
        <v>0</v>
      </c>
      <c r="H40" s="7"/>
    </row>
    <row r="41" spans="1:8" ht="14.25" customHeight="1">
      <c r="A41" s="128"/>
      <c r="B41" s="79">
        <v>70005</v>
      </c>
      <c r="C41" s="79"/>
      <c r="D41" s="10" t="s">
        <v>20</v>
      </c>
      <c r="E41" s="61">
        <f>E42+E43</f>
        <v>63000</v>
      </c>
      <c r="F41" s="61">
        <f>F42+F43</f>
        <v>16371.44</v>
      </c>
      <c r="G41" s="42">
        <f t="shared" si="0"/>
        <v>0.259864126984127</v>
      </c>
      <c r="H41" s="7"/>
    </row>
    <row r="42" spans="1:8" ht="14.25" customHeight="1">
      <c r="A42" s="128"/>
      <c r="B42" s="84"/>
      <c r="C42" s="35">
        <v>4300</v>
      </c>
      <c r="D42" s="10" t="s">
        <v>150</v>
      </c>
      <c r="E42" s="61">
        <v>43000</v>
      </c>
      <c r="F42" s="61">
        <v>16371.44</v>
      </c>
      <c r="G42" s="42">
        <f t="shared" si="0"/>
        <v>0.3807311627906977</v>
      </c>
      <c r="H42" s="7"/>
    </row>
    <row r="43" spans="1:8" ht="14.25" customHeight="1">
      <c r="A43" s="119"/>
      <c r="B43" s="86"/>
      <c r="C43" s="35">
        <v>6050</v>
      </c>
      <c r="D43" s="10" t="s">
        <v>218</v>
      </c>
      <c r="E43" s="61">
        <v>20000</v>
      </c>
      <c r="F43" s="61">
        <v>0</v>
      </c>
      <c r="G43" s="42">
        <f t="shared" si="0"/>
        <v>0</v>
      </c>
      <c r="H43" s="7"/>
    </row>
    <row r="44" spans="1:8" ht="14.25" customHeight="1">
      <c r="A44" s="130">
        <v>710</v>
      </c>
      <c r="B44" s="130"/>
      <c r="C44" s="130"/>
      <c r="D44" s="40" t="s">
        <v>135</v>
      </c>
      <c r="E44" s="62">
        <f>E45+E47+E49</f>
        <v>195217</v>
      </c>
      <c r="F44" s="62">
        <f>F45+F47+F49</f>
        <v>21946.690000000002</v>
      </c>
      <c r="G44" s="6">
        <f t="shared" si="0"/>
        <v>0.11242202267220582</v>
      </c>
      <c r="H44" s="7">
        <f>F44/$F$352</f>
        <v>0.004968907179398658</v>
      </c>
    </row>
    <row r="45" spans="1:8" ht="14.25" customHeight="1">
      <c r="A45" s="129"/>
      <c r="B45" s="123">
        <v>71004</v>
      </c>
      <c r="C45" s="124"/>
      <c r="D45" s="44" t="s">
        <v>167</v>
      </c>
      <c r="E45" s="63">
        <f>E46</f>
        <v>50000</v>
      </c>
      <c r="F45" s="63">
        <f>F46</f>
        <v>2318</v>
      </c>
      <c r="G45" s="42">
        <f t="shared" si="0"/>
        <v>0.04636</v>
      </c>
      <c r="H45" s="7"/>
    </row>
    <row r="46" spans="1:8" ht="14.25" customHeight="1">
      <c r="A46" s="122"/>
      <c r="B46" s="67"/>
      <c r="C46" s="45">
        <v>4300</v>
      </c>
      <c r="D46" s="44" t="s">
        <v>150</v>
      </c>
      <c r="E46" s="63">
        <v>50000</v>
      </c>
      <c r="F46" s="63">
        <v>2318</v>
      </c>
      <c r="G46" s="42">
        <f t="shared" si="0"/>
        <v>0.04636</v>
      </c>
      <c r="H46" s="7"/>
    </row>
    <row r="47" spans="1:8" ht="14.25" customHeight="1">
      <c r="A47" s="122"/>
      <c r="B47" s="79">
        <v>71014</v>
      </c>
      <c r="C47" s="79"/>
      <c r="D47" s="10" t="s">
        <v>168</v>
      </c>
      <c r="E47" s="61">
        <f>E48</f>
        <v>134223</v>
      </c>
      <c r="F47" s="61">
        <f>F48</f>
        <v>12383</v>
      </c>
      <c r="G47" s="42">
        <f t="shared" si="0"/>
        <v>0.09225691572979296</v>
      </c>
      <c r="H47" s="7"/>
    </row>
    <row r="48" spans="1:8" ht="14.25" customHeight="1">
      <c r="A48" s="122"/>
      <c r="B48" s="35"/>
      <c r="C48" s="35">
        <v>4300</v>
      </c>
      <c r="D48" s="10" t="s">
        <v>150</v>
      </c>
      <c r="E48" s="61">
        <v>134223</v>
      </c>
      <c r="F48" s="61">
        <v>12383</v>
      </c>
      <c r="G48" s="42">
        <f t="shared" si="0"/>
        <v>0.09225691572979296</v>
      </c>
      <c r="H48" s="7"/>
    </row>
    <row r="49" spans="1:8" ht="14.25" customHeight="1">
      <c r="A49" s="122"/>
      <c r="B49" s="87">
        <v>71035</v>
      </c>
      <c r="C49" s="88"/>
      <c r="D49" s="10" t="s">
        <v>136</v>
      </c>
      <c r="E49" s="61">
        <f>E50+E51+E52+E53</f>
        <v>10994</v>
      </c>
      <c r="F49" s="61">
        <f>F50+F51+F52+F53</f>
        <v>7245.6900000000005</v>
      </c>
      <c r="G49" s="42">
        <f t="shared" si="0"/>
        <v>0.6590585774058578</v>
      </c>
      <c r="H49" s="7"/>
    </row>
    <row r="50" spans="1:8" ht="14.25" customHeight="1">
      <c r="A50" s="122"/>
      <c r="B50" s="84"/>
      <c r="C50" s="14">
        <v>4210</v>
      </c>
      <c r="D50" s="10" t="s">
        <v>156</v>
      </c>
      <c r="E50" s="61">
        <v>4000</v>
      </c>
      <c r="F50" s="61">
        <v>2816.86</v>
      </c>
      <c r="G50" s="42">
        <f t="shared" si="0"/>
        <v>0.704215</v>
      </c>
      <c r="H50" s="7"/>
    </row>
    <row r="51" spans="1:8" ht="14.25" customHeight="1">
      <c r="A51" s="122"/>
      <c r="B51" s="122"/>
      <c r="C51" s="14">
        <v>4260</v>
      </c>
      <c r="D51" s="10" t="s">
        <v>162</v>
      </c>
      <c r="E51" s="61">
        <v>735</v>
      </c>
      <c r="F51" s="61">
        <v>65.46</v>
      </c>
      <c r="G51" s="42">
        <f t="shared" si="0"/>
        <v>0.0890612244897959</v>
      </c>
      <c r="H51" s="7"/>
    </row>
    <row r="52" spans="1:8" ht="14.25" customHeight="1">
      <c r="A52" s="122"/>
      <c r="B52" s="122"/>
      <c r="C52" s="14">
        <v>4300</v>
      </c>
      <c r="D52" s="10" t="s">
        <v>150</v>
      </c>
      <c r="E52" s="61">
        <v>5659</v>
      </c>
      <c r="F52" s="61">
        <v>4363.37</v>
      </c>
      <c r="G52" s="42">
        <f t="shared" si="0"/>
        <v>0.7710496554161512</v>
      </c>
      <c r="H52" s="7"/>
    </row>
    <row r="53" spans="1:8" ht="14.25" customHeight="1">
      <c r="A53" s="120"/>
      <c r="B53" s="120"/>
      <c r="C53" s="14">
        <v>4430</v>
      </c>
      <c r="D53" s="10" t="s">
        <v>180</v>
      </c>
      <c r="E53" s="61">
        <v>600</v>
      </c>
      <c r="F53" s="61">
        <v>0</v>
      </c>
      <c r="G53" s="42">
        <f t="shared" si="0"/>
        <v>0</v>
      </c>
      <c r="H53" s="7"/>
    </row>
    <row r="54" spans="1:8" ht="14.25" customHeight="1">
      <c r="A54" s="130">
        <v>750</v>
      </c>
      <c r="B54" s="130"/>
      <c r="C54" s="130"/>
      <c r="D54" s="40" t="s">
        <v>32</v>
      </c>
      <c r="E54" s="62">
        <f>E55+E69+E76+E102+E105</f>
        <v>1339890</v>
      </c>
      <c r="F54" s="62">
        <f>F55+F69+F76+F102+F105</f>
        <v>687834.99</v>
      </c>
      <c r="G54" s="6">
        <f t="shared" si="0"/>
        <v>0.5133518348521147</v>
      </c>
      <c r="H54" s="7">
        <f>F54/$F$352</f>
        <v>0.15573137543987745</v>
      </c>
    </row>
    <row r="55" spans="1:8" ht="14.25" customHeight="1">
      <c r="A55" s="84"/>
      <c r="B55" s="79">
        <v>75011</v>
      </c>
      <c r="C55" s="79"/>
      <c r="D55" s="10" t="s">
        <v>33</v>
      </c>
      <c r="E55" s="61">
        <f>SUM(E56:E68)</f>
        <v>64730</v>
      </c>
      <c r="F55" s="61">
        <f>SUM(F56:F68)</f>
        <v>33318.38</v>
      </c>
      <c r="G55" s="42">
        <f t="shared" si="0"/>
        <v>0.5147285648076626</v>
      </c>
      <c r="H55" s="7"/>
    </row>
    <row r="56" spans="1:8" ht="14.25" customHeight="1">
      <c r="A56" s="128"/>
      <c r="B56" s="84"/>
      <c r="C56" s="35">
        <v>4010</v>
      </c>
      <c r="D56" s="10" t="s">
        <v>169</v>
      </c>
      <c r="E56" s="61">
        <v>41315</v>
      </c>
      <c r="F56" s="61">
        <v>20805.62</v>
      </c>
      <c r="G56" s="42">
        <f t="shared" si="0"/>
        <v>0.5035851385695268</v>
      </c>
      <c r="H56" s="7"/>
    </row>
    <row r="57" spans="1:8" ht="14.25" customHeight="1">
      <c r="A57" s="128"/>
      <c r="B57" s="85"/>
      <c r="C57" s="35">
        <v>4040</v>
      </c>
      <c r="D57" s="10" t="s">
        <v>170</v>
      </c>
      <c r="E57" s="61">
        <v>2835</v>
      </c>
      <c r="F57" s="61">
        <v>2832.64</v>
      </c>
      <c r="G57" s="42">
        <f t="shared" si="0"/>
        <v>0.9991675485008817</v>
      </c>
      <c r="H57" s="7"/>
    </row>
    <row r="58" spans="1:8" ht="14.25" customHeight="1">
      <c r="A58" s="128"/>
      <c r="B58" s="85"/>
      <c r="C58" s="35">
        <v>4110</v>
      </c>
      <c r="D58" s="10" t="s">
        <v>171</v>
      </c>
      <c r="E58" s="61">
        <v>7550</v>
      </c>
      <c r="F58" s="61">
        <v>3334.65</v>
      </c>
      <c r="G58" s="42">
        <f t="shared" si="0"/>
        <v>0.44167549668874173</v>
      </c>
      <c r="H58" s="7"/>
    </row>
    <row r="59" spans="1:8" ht="14.25" customHeight="1">
      <c r="A59" s="128"/>
      <c r="B59" s="85"/>
      <c r="C59" s="35">
        <v>4120</v>
      </c>
      <c r="D59" s="10" t="s">
        <v>172</v>
      </c>
      <c r="E59" s="61">
        <v>1080</v>
      </c>
      <c r="F59" s="61">
        <v>534.6</v>
      </c>
      <c r="G59" s="42">
        <f t="shared" si="0"/>
        <v>0.495</v>
      </c>
      <c r="H59" s="7"/>
    </row>
    <row r="60" spans="1:8" ht="14.25" customHeight="1">
      <c r="A60" s="128"/>
      <c r="B60" s="85"/>
      <c r="C60" s="35">
        <v>4210</v>
      </c>
      <c r="D60" s="10" t="s">
        <v>156</v>
      </c>
      <c r="E60" s="61">
        <v>2590</v>
      </c>
      <c r="F60" s="61">
        <v>1953.02</v>
      </c>
      <c r="G60" s="42">
        <f t="shared" si="0"/>
        <v>0.754061776061776</v>
      </c>
      <c r="H60" s="7"/>
    </row>
    <row r="61" spans="1:8" ht="14.25" customHeight="1">
      <c r="A61" s="128"/>
      <c r="B61" s="85"/>
      <c r="C61" s="35">
        <v>4280</v>
      </c>
      <c r="D61" s="10" t="s">
        <v>245</v>
      </c>
      <c r="E61" s="61">
        <v>60</v>
      </c>
      <c r="F61" s="61">
        <v>0</v>
      </c>
      <c r="G61" s="42">
        <f t="shared" si="0"/>
        <v>0</v>
      </c>
      <c r="H61" s="7"/>
    </row>
    <row r="62" spans="1:8" ht="14.25" customHeight="1">
      <c r="A62" s="128"/>
      <c r="B62" s="85"/>
      <c r="C62" s="35">
        <v>4300</v>
      </c>
      <c r="D62" s="10" t="s">
        <v>150</v>
      </c>
      <c r="E62" s="61">
        <v>2200</v>
      </c>
      <c r="F62" s="61">
        <v>1493.89</v>
      </c>
      <c r="G62" s="42">
        <f t="shared" si="0"/>
        <v>0.6790409090909091</v>
      </c>
      <c r="H62" s="7"/>
    </row>
    <row r="63" spans="1:8" ht="25.5" customHeight="1">
      <c r="A63" s="128"/>
      <c r="B63" s="85"/>
      <c r="C63" s="35">
        <v>4370</v>
      </c>
      <c r="D63" s="10" t="s">
        <v>246</v>
      </c>
      <c r="E63" s="61">
        <v>900</v>
      </c>
      <c r="F63" s="61">
        <v>0</v>
      </c>
      <c r="G63" s="42">
        <f t="shared" si="0"/>
        <v>0</v>
      </c>
      <c r="H63" s="7"/>
    </row>
    <row r="64" spans="1:8" ht="14.25" customHeight="1">
      <c r="A64" s="128"/>
      <c r="B64" s="85"/>
      <c r="C64" s="35">
        <v>4410</v>
      </c>
      <c r="D64" s="10" t="s">
        <v>166</v>
      </c>
      <c r="E64" s="61">
        <v>800</v>
      </c>
      <c r="F64" s="61">
        <v>252.95</v>
      </c>
      <c r="G64" s="42">
        <f t="shared" si="0"/>
        <v>0.3161875</v>
      </c>
      <c r="H64" s="7"/>
    </row>
    <row r="65" spans="1:8" ht="14.25" customHeight="1">
      <c r="A65" s="128"/>
      <c r="B65" s="85"/>
      <c r="C65" s="35">
        <v>4440</v>
      </c>
      <c r="D65" s="10" t="s">
        <v>174</v>
      </c>
      <c r="E65" s="61">
        <v>1207</v>
      </c>
      <c r="F65" s="61">
        <v>1206.9</v>
      </c>
      <c r="G65" s="42">
        <f t="shared" si="0"/>
        <v>0.9999171499585751</v>
      </c>
      <c r="H65" s="7"/>
    </row>
    <row r="66" spans="1:8" ht="24.75" customHeight="1">
      <c r="A66" s="128"/>
      <c r="B66" s="122"/>
      <c r="C66" s="35">
        <v>4700</v>
      </c>
      <c r="D66" s="10" t="s">
        <v>247</v>
      </c>
      <c r="E66" s="61">
        <v>893</v>
      </c>
      <c r="F66" s="61">
        <v>320</v>
      </c>
      <c r="G66" s="42">
        <f t="shared" si="0"/>
        <v>0.3583426651735722</v>
      </c>
      <c r="H66" s="7"/>
    </row>
    <row r="67" spans="1:8" ht="24" customHeight="1">
      <c r="A67" s="128"/>
      <c r="B67" s="122"/>
      <c r="C67" s="35">
        <v>4740</v>
      </c>
      <c r="D67" s="10" t="s">
        <v>248</v>
      </c>
      <c r="E67" s="61">
        <v>800</v>
      </c>
      <c r="F67" s="61">
        <v>243.73</v>
      </c>
      <c r="G67" s="42">
        <f t="shared" si="0"/>
        <v>0.3046625</v>
      </c>
      <c r="H67" s="7"/>
    </row>
    <row r="68" spans="1:8" ht="25.5" customHeight="1">
      <c r="A68" s="128"/>
      <c r="B68" s="120"/>
      <c r="C68" s="35">
        <v>4750</v>
      </c>
      <c r="D68" s="10" t="s">
        <v>249</v>
      </c>
      <c r="E68" s="61">
        <v>2500</v>
      </c>
      <c r="F68" s="61">
        <v>340.38</v>
      </c>
      <c r="G68" s="42">
        <f t="shared" si="0"/>
        <v>0.136152</v>
      </c>
      <c r="H68" s="7"/>
    </row>
    <row r="69" spans="1:8" ht="14.25" customHeight="1">
      <c r="A69" s="128"/>
      <c r="B69" s="79">
        <v>75022</v>
      </c>
      <c r="C69" s="79"/>
      <c r="D69" s="10" t="s">
        <v>175</v>
      </c>
      <c r="E69" s="61">
        <f>SUM(E70:E75)</f>
        <v>49772</v>
      </c>
      <c r="F69" s="61">
        <f>SUM(F70:F75)</f>
        <v>29034.27</v>
      </c>
      <c r="G69" s="42">
        <f t="shared" si="0"/>
        <v>0.5833454552760589</v>
      </c>
      <c r="H69" s="7"/>
    </row>
    <row r="70" spans="1:8" ht="14.25" customHeight="1">
      <c r="A70" s="128"/>
      <c r="B70" s="84"/>
      <c r="C70" s="35">
        <v>3030</v>
      </c>
      <c r="D70" s="10" t="s">
        <v>176</v>
      </c>
      <c r="E70" s="61">
        <v>41800</v>
      </c>
      <c r="F70" s="61">
        <v>22260</v>
      </c>
      <c r="G70" s="42">
        <f t="shared" si="0"/>
        <v>0.5325358851674641</v>
      </c>
      <c r="H70" s="7"/>
    </row>
    <row r="71" spans="1:8" ht="14.25" customHeight="1">
      <c r="A71" s="128"/>
      <c r="B71" s="85"/>
      <c r="C71" s="35">
        <v>4210</v>
      </c>
      <c r="D71" s="10" t="s">
        <v>156</v>
      </c>
      <c r="E71" s="61">
        <v>2760</v>
      </c>
      <c r="F71" s="61">
        <v>2756.02</v>
      </c>
      <c r="G71" s="42">
        <f t="shared" si="0"/>
        <v>0.9985579710144927</v>
      </c>
      <c r="H71" s="7"/>
    </row>
    <row r="72" spans="1:8" ht="14.25" customHeight="1">
      <c r="A72" s="128"/>
      <c r="B72" s="85"/>
      <c r="C72" s="35">
        <v>4300</v>
      </c>
      <c r="D72" s="10" t="s">
        <v>150</v>
      </c>
      <c r="E72" s="61">
        <v>4240</v>
      </c>
      <c r="F72" s="61">
        <v>3530</v>
      </c>
      <c r="G72" s="42">
        <f t="shared" si="0"/>
        <v>0.8325471698113207</v>
      </c>
      <c r="H72" s="7"/>
    </row>
    <row r="73" spans="1:8" ht="14.25" customHeight="1">
      <c r="A73" s="128"/>
      <c r="B73" s="85"/>
      <c r="C73" s="35">
        <v>4410</v>
      </c>
      <c r="D73" s="10" t="s">
        <v>166</v>
      </c>
      <c r="E73" s="61">
        <v>352</v>
      </c>
      <c r="F73" s="61">
        <v>205.62</v>
      </c>
      <c r="G73" s="42">
        <f t="shared" si="0"/>
        <v>0.5841477272727272</v>
      </c>
      <c r="H73" s="7"/>
    </row>
    <row r="74" spans="1:8" ht="24" customHeight="1">
      <c r="A74" s="128"/>
      <c r="B74" s="122"/>
      <c r="C74" s="35">
        <v>4700</v>
      </c>
      <c r="D74" s="10" t="s">
        <v>247</v>
      </c>
      <c r="E74" s="61">
        <v>120</v>
      </c>
      <c r="F74" s="61">
        <v>120</v>
      </c>
      <c r="G74" s="42">
        <f t="shared" si="0"/>
        <v>1</v>
      </c>
      <c r="H74" s="7"/>
    </row>
    <row r="75" spans="1:8" ht="24" customHeight="1">
      <c r="A75" s="128"/>
      <c r="B75" s="120"/>
      <c r="C75" s="35">
        <v>4750</v>
      </c>
      <c r="D75" s="10" t="s">
        <v>249</v>
      </c>
      <c r="E75" s="61">
        <v>500</v>
      </c>
      <c r="F75" s="61">
        <v>162.63</v>
      </c>
      <c r="G75" s="42">
        <f t="shared" si="0"/>
        <v>0.32526</v>
      </c>
      <c r="H75" s="7"/>
    </row>
    <row r="76" spans="1:8" ht="14.25" customHeight="1">
      <c r="A76" s="128"/>
      <c r="B76" s="79">
        <v>75023</v>
      </c>
      <c r="C76" s="79"/>
      <c r="D76" s="10" t="s">
        <v>177</v>
      </c>
      <c r="E76" s="61">
        <f>SUM(E77:E101)</f>
        <v>1207103</v>
      </c>
      <c r="F76" s="61">
        <f>SUM(F77:F101)</f>
        <v>609929.02</v>
      </c>
      <c r="G76" s="42">
        <f t="shared" si="0"/>
        <v>0.5052833271063033</v>
      </c>
      <c r="H76" s="7"/>
    </row>
    <row r="77" spans="1:8" ht="14.25" customHeight="1">
      <c r="A77" s="128"/>
      <c r="B77" s="125"/>
      <c r="C77" s="35">
        <v>3020</v>
      </c>
      <c r="D77" s="10" t="s">
        <v>178</v>
      </c>
      <c r="E77" s="61">
        <v>300</v>
      </c>
      <c r="F77" s="61">
        <v>0</v>
      </c>
      <c r="G77" s="42">
        <f t="shared" si="0"/>
        <v>0</v>
      </c>
      <c r="H77" s="7"/>
    </row>
    <row r="78" spans="1:8" ht="14.25" customHeight="1">
      <c r="A78" s="128"/>
      <c r="B78" s="141"/>
      <c r="C78" s="35">
        <v>4010</v>
      </c>
      <c r="D78" s="10" t="s">
        <v>169</v>
      </c>
      <c r="E78" s="61">
        <v>599149</v>
      </c>
      <c r="F78" s="61">
        <v>271424.64</v>
      </c>
      <c r="G78" s="42">
        <f t="shared" si="0"/>
        <v>0.4530169290109806</v>
      </c>
      <c r="H78" s="7"/>
    </row>
    <row r="79" spans="1:8" ht="14.25" customHeight="1">
      <c r="A79" s="128"/>
      <c r="B79" s="141"/>
      <c r="C79" s="35">
        <v>4040</v>
      </c>
      <c r="D79" s="10" t="s">
        <v>170</v>
      </c>
      <c r="E79" s="61">
        <v>44831</v>
      </c>
      <c r="F79" s="61">
        <v>44830.8</v>
      </c>
      <c r="G79" s="42">
        <f t="shared" si="0"/>
        <v>0.999995538801276</v>
      </c>
      <c r="H79" s="7"/>
    </row>
    <row r="80" spans="1:8" ht="14.25" customHeight="1">
      <c r="A80" s="128"/>
      <c r="B80" s="141"/>
      <c r="C80" s="35">
        <v>4110</v>
      </c>
      <c r="D80" s="10" t="s">
        <v>171</v>
      </c>
      <c r="E80" s="61">
        <v>108425</v>
      </c>
      <c r="F80" s="61">
        <v>51403.75</v>
      </c>
      <c r="G80" s="42">
        <f aca="true" t="shared" si="1" ref="G80:G151">F80/E80</f>
        <v>0.47409499654138804</v>
      </c>
      <c r="H80" s="7"/>
    </row>
    <row r="81" spans="1:8" ht="14.25" customHeight="1">
      <c r="A81" s="128"/>
      <c r="B81" s="141"/>
      <c r="C81" s="35">
        <v>4120</v>
      </c>
      <c r="D81" s="10" t="s">
        <v>172</v>
      </c>
      <c r="E81" s="61">
        <v>15535</v>
      </c>
      <c r="F81" s="61">
        <v>7504.9</v>
      </c>
      <c r="G81" s="42">
        <f t="shared" si="1"/>
        <v>0.4830962343096234</v>
      </c>
      <c r="H81" s="7"/>
    </row>
    <row r="82" spans="1:8" ht="14.25" customHeight="1">
      <c r="A82" s="128"/>
      <c r="B82" s="141"/>
      <c r="C82" s="35">
        <v>4140</v>
      </c>
      <c r="D82" s="10" t="s">
        <v>179</v>
      </c>
      <c r="E82" s="61">
        <v>7000</v>
      </c>
      <c r="F82" s="61">
        <v>563</v>
      </c>
      <c r="G82" s="42">
        <f t="shared" si="1"/>
        <v>0.08042857142857143</v>
      </c>
      <c r="H82" s="7"/>
    </row>
    <row r="83" spans="1:8" ht="14.25" customHeight="1">
      <c r="A83" s="128"/>
      <c r="B83" s="141"/>
      <c r="C83" s="35">
        <v>4170</v>
      </c>
      <c r="D83" s="10" t="s">
        <v>164</v>
      </c>
      <c r="E83" s="61">
        <v>10000</v>
      </c>
      <c r="F83" s="61">
        <v>62.94</v>
      </c>
      <c r="G83" s="42">
        <f t="shared" si="1"/>
        <v>0.006294</v>
      </c>
      <c r="H83" s="7"/>
    </row>
    <row r="84" spans="1:8" ht="14.25" customHeight="1">
      <c r="A84" s="128"/>
      <c r="B84" s="141"/>
      <c r="C84" s="35">
        <v>4210</v>
      </c>
      <c r="D84" s="10" t="s">
        <v>156</v>
      </c>
      <c r="E84" s="61">
        <v>37600</v>
      </c>
      <c r="F84" s="61">
        <v>30578.46</v>
      </c>
      <c r="G84" s="42">
        <f t="shared" si="1"/>
        <v>0.813256914893617</v>
      </c>
      <c r="H84" s="7"/>
    </row>
    <row r="85" spans="1:8" ht="14.25" customHeight="1">
      <c r="A85" s="128"/>
      <c r="B85" s="141"/>
      <c r="C85" s="35">
        <v>4260</v>
      </c>
      <c r="D85" s="10" t="s">
        <v>162</v>
      </c>
      <c r="E85" s="61">
        <v>40160</v>
      </c>
      <c r="F85" s="61">
        <v>36420.01</v>
      </c>
      <c r="G85" s="42">
        <f t="shared" si="1"/>
        <v>0.9068727589641434</v>
      </c>
      <c r="H85" s="7"/>
    </row>
    <row r="86" spans="1:8" ht="14.25" customHeight="1">
      <c r="A86" s="128"/>
      <c r="B86" s="141"/>
      <c r="C86" s="35">
        <v>4280</v>
      </c>
      <c r="D86" s="10" t="s">
        <v>245</v>
      </c>
      <c r="E86" s="61">
        <v>420</v>
      </c>
      <c r="F86" s="61">
        <v>240</v>
      </c>
      <c r="G86" s="42">
        <f t="shared" si="1"/>
        <v>0.5714285714285714</v>
      </c>
      <c r="H86" s="7"/>
    </row>
    <row r="87" spans="1:8" ht="14.25" customHeight="1">
      <c r="A87" s="128"/>
      <c r="B87" s="141"/>
      <c r="C87" s="35">
        <v>4300</v>
      </c>
      <c r="D87" s="10" t="s">
        <v>150</v>
      </c>
      <c r="E87" s="61">
        <v>67740</v>
      </c>
      <c r="F87" s="61">
        <v>63235.35</v>
      </c>
      <c r="G87" s="42">
        <f t="shared" si="1"/>
        <v>0.9335008857395926</v>
      </c>
      <c r="H87" s="7"/>
    </row>
    <row r="88" spans="1:8" ht="14.25" customHeight="1">
      <c r="A88" s="128"/>
      <c r="B88" s="141"/>
      <c r="C88" s="35">
        <v>4350</v>
      </c>
      <c r="D88" s="10" t="s">
        <v>173</v>
      </c>
      <c r="E88" s="61">
        <v>5940</v>
      </c>
      <c r="F88" s="61">
        <v>2604.72</v>
      </c>
      <c r="G88" s="42">
        <f t="shared" si="1"/>
        <v>0.43850505050505045</v>
      </c>
      <c r="H88" s="7"/>
    </row>
    <row r="89" spans="1:8" ht="25.5" customHeight="1">
      <c r="A89" s="128"/>
      <c r="B89" s="141"/>
      <c r="C89" s="35">
        <v>4360</v>
      </c>
      <c r="D89" s="10" t="s">
        <v>251</v>
      </c>
      <c r="E89" s="61">
        <v>3300</v>
      </c>
      <c r="F89" s="61">
        <v>1508.56</v>
      </c>
      <c r="G89" s="42">
        <f t="shared" si="1"/>
        <v>0.4571393939393939</v>
      </c>
      <c r="H89" s="7"/>
    </row>
    <row r="90" spans="1:8" ht="24" customHeight="1">
      <c r="A90" s="128"/>
      <c r="B90" s="141"/>
      <c r="C90" s="35">
        <v>4370</v>
      </c>
      <c r="D90" s="10" t="s">
        <v>246</v>
      </c>
      <c r="E90" s="61">
        <v>10500</v>
      </c>
      <c r="F90" s="61">
        <v>9210.46</v>
      </c>
      <c r="G90" s="42">
        <f t="shared" si="1"/>
        <v>0.8771866666666666</v>
      </c>
      <c r="H90" s="7"/>
    </row>
    <row r="91" spans="1:8" ht="14.25" customHeight="1">
      <c r="A91" s="128"/>
      <c r="B91" s="141"/>
      <c r="C91" s="35">
        <v>4410</v>
      </c>
      <c r="D91" s="10" t="s">
        <v>166</v>
      </c>
      <c r="E91" s="61">
        <v>14000</v>
      </c>
      <c r="F91" s="61">
        <v>6896.9</v>
      </c>
      <c r="G91" s="42">
        <f t="shared" si="1"/>
        <v>0.49263571428571423</v>
      </c>
      <c r="H91" s="7"/>
    </row>
    <row r="92" spans="1:8" ht="14.25" customHeight="1">
      <c r="A92" s="128"/>
      <c r="B92" s="141"/>
      <c r="C92" s="35">
        <v>4430</v>
      </c>
      <c r="D92" s="10" t="s">
        <v>180</v>
      </c>
      <c r="E92" s="61">
        <v>9290</v>
      </c>
      <c r="F92" s="61">
        <v>9286</v>
      </c>
      <c r="G92" s="42">
        <f t="shared" si="1"/>
        <v>0.9995694294940797</v>
      </c>
      <c r="H92" s="7"/>
    </row>
    <row r="93" spans="1:8" ht="14.25" customHeight="1">
      <c r="A93" s="128"/>
      <c r="B93" s="141"/>
      <c r="C93" s="35">
        <v>4440</v>
      </c>
      <c r="D93" s="10" t="s">
        <v>174</v>
      </c>
      <c r="E93" s="61">
        <v>12606</v>
      </c>
      <c r="F93" s="61">
        <v>8750</v>
      </c>
      <c r="G93" s="42">
        <f t="shared" si="1"/>
        <v>0.694113914009202</v>
      </c>
      <c r="H93" s="7"/>
    </row>
    <row r="94" spans="1:8" ht="14.25" customHeight="1">
      <c r="A94" s="128"/>
      <c r="B94" s="141"/>
      <c r="C94" s="35">
        <v>4530</v>
      </c>
      <c r="D94" s="10" t="s">
        <v>181</v>
      </c>
      <c r="E94" s="61">
        <v>35004</v>
      </c>
      <c r="F94" s="61">
        <v>31473</v>
      </c>
      <c r="G94" s="42">
        <f t="shared" si="1"/>
        <v>0.8991258141926637</v>
      </c>
      <c r="H94" s="7"/>
    </row>
    <row r="95" spans="1:8" ht="14.25" customHeight="1">
      <c r="A95" s="128"/>
      <c r="B95" s="141"/>
      <c r="C95" s="35">
        <v>4580</v>
      </c>
      <c r="D95" s="10" t="s">
        <v>28</v>
      </c>
      <c r="E95" s="61">
        <v>0</v>
      </c>
      <c r="F95" s="61">
        <v>250.58</v>
      </c>
      <c r="G95" s="42">
        <v>0</v>
      </c>
      <c r="H95" s="7"/>
    </row>
    <row r="96" spans="1:8" ht="14.25" customHeight="1">
      <c r="A96" s="128"/>
      <c r="B96" s="126"/>
      <c r="C96" s="35">
        <v>4610</v>
      </c>
      <c r="D96" s="10" t="s">
        <v>182</v>
      </c>
      <c r="E96" s="61">
        <v>3000</v>
      </c>
      <c r="F96" s="61">
        <v>2698.28</v>
      </c>
      <c r="G96" s="42">
        <f t="shared" si="1"/>
        <v>0.8994266666666667</v>
      </c>
      <c r="H96" s="7"/>
    </row>
    <row r="97" spans="1:8" ht="24" customHeight="1">
      <c r="A97" s="128"/>
      <c r="B97" s="126"/>
      <c r="C97" s="35">
        <v>4700</v>
      </c>
      <c r="D97" s="10" t="s">
        <v>247</v>
      </c>
      <c r="E97" s="61">
        <v>9210</v>
      </c>
      <c r="F97" s="61">
        <v>9208</v>
      </c>
      <c r="G97" s="42">
        <f t="shared" si="1"/>
        <v>0.9997828447339848</v>
      </c>
      <c r="H97" s="7"/>
    </row>
    <row r="98" spans="1:8" ht="24" customHeight="1">
      <c r="A98" s="128"/>
      <c r="B98" s="126"/>
      <c r="C98" s="35">
        <v>4740</v>
      </c>
      <c r="D98" s="10" t="s">
        <v>248</v>
      </c>
      <c r="E98" s="61">
        <v>2093</v>
      </c>
      <c r="F98" s="61">
        <v>784.3</v>
      </c>
      <c r="G98" s="42">
        <f t="shared" si="1"/>
        <v>0.3747252747252747</v>
      </c>
      <c r="H98" s="7"/>
    </row>
    <row r="99" spans="1:8" ht="23.25" customHeight="1">
      <c r="A99" s="128"/>
      <c r="B99" s="126"/>
      <c r="C99" s="35">
        <v>4750</v>
      </c>
      <c r="D99" s="10" t="s">
        <v>249</v>
      </c>
      <c r="E99" s="61">
        <v>7000</v>
      </c>
      <c r="F99" s="61">
        <v>6994.37</v>
      </c>
      <c r="G99" s="42">
        <f t="shared" si="1"/>
        <v>0.9991957142857143</v>
      </c>
      <c r="H99" s="7"/>
    </row>
    <row r="100" spans="1:8" ht="14.25" customHeight="1">
      <c r="A100" s="128"/>
      <c r="B100" s="126"/>
      <c r="C100" s="35">
        <v>6050</v>
      </c>
      <c r="D100" s="10" t="s">
        <v>218</v>
      </c>
      <c r="E100" s="61">
        <v>150000</v>
      </c>
      <c r="F100" s="61">
        <v>0</v>
      </c>
      <c r="G100" s="42">
        <f t="shared" si="1"/>
        <v>0</v>
      </c>
      <c r="H100" s="7"/>
    </row>
    <row r="101" spans="1:8" ht="14.25" customHeight="1">
      <c r="A101" s="128"/>
      <c r="B101" s="127"/>
      <c r="C101" s="35">
        <v>6060</v>
      </c>
      <c r="D101" s="10" t="s">
        <v>146</v>
      </c>
      <c r="E101" s="61">
        <v>14000</v>
      </c>
      <c r="F101" s="61">
        <v>14000</v>
      </c>
      <c r="G101" s="42">
        <f t="shared" si="1"/>
        <v>1</v>
      </c>
      <c r="H101" s="7"/>
    </row>
    <row r="102" spans="1:8" ht="14.25" customHeight="1">
      <c r="A102" s="128"/>
      <c r="B102" s="145">
        <v>75075</v>
      </c>
      <c r="C102" s="146"/>
      <c r="D102" s="10" t="s">
        <v>222</v>
      </c>
      <c r="E102" s="61">
        <f>E103+E104</f>
        <v>15285</v>
      </c>
      <c r="F102" s="61">
        <f>F103+F104</f>
        <v>12553.32</v>
      </c>
      <c r="G102" s="42">
        <f t="shared" si="1"/>
        <v>0.8212836113837095</v>
      </c>
      <c r="H102" s="7"/>
    </row>
    <row r="103" spans="1:8" ht="14.25" customHeight="1">
      <c r="A103" s="128"/>
      <c r="B103" s="147"/>
      <c r="C103" s="35">
        <v>4210</v>
      </c>
      <c r="D103" s="10" t="s">
        <v>156</v>
      </c>
      <c r="E103" s="61">
        <v>11185</v>
      </c>
      <c r="F103" s="61">
        <v>9198.32</v>
      </c>
      <c r="G103" s="42">
        <f t="shared" si="1"/>
        <v>0.8223799731783639</v>
      </c>
      <c r="H103" s="7"/>
    </row>
    <row r="104" spans="1:8" ht="14.25" customHeight="1">
      <c r="A104" s="128"/>
      <c r="B104" s="120"/>
      <c r="C104" s="35">
        <v>4300</v>
      </c>
      <c r="D104" s="10" t="s">
        <v>150</v>
      </c>
      <c r="E104" s="61">
        <v>4100</v>
      </c>
      <c r="F104" s="61">
        <v>3355</v>
      </c>
      <c r="G104" s="42">
        <f t="shared" si="1"/>
        <v>0.8182926829268292</v>
      </c>
      <c r="H104" s="7"/>
    </row>
    <row r="105" spans="1:8" ht="14.25" customHeight="1">
      <c r="A105" s="118"/>
      <c r="B105" s="142">
        <v>75095</v>
      </c>
      <c r="C105" s="144"/>
      <c r="D105" s="10" t="s">
        <v>148</v>
      </c>
      <c r="E105" s="61">
        <f>E106</f>
        <v>3000</v>
      </c>
      <c r="F105" s="61">
        <f>F106</f>
        <v>3000</v>
      </c>
      <c r="G105" s="42">
        <f t="shared" si="1"/>
        <v>1</v>
      </c>
      <c r="H105" s="7"/>
    </row>
    <row r="106" spans="1:8" ht="14.25" customHeight="1">
      <c r="A106" s="119"/>
      <c r="B106" s="67"/>
      <c r="C106" s="35">
        <v>4430</v>
      </c>
      <c r="D106" s="10" t="s">
        <v>180</v>
      </c>
      <c r="E106" s="61">
        <v>3000</v>
      </c>
      <c r="F106" s="61">
        <v>3000</v>
      </c>
      <c r="G106" s="42">
        <f t="shared" si="1"/>
        <v>1</v>
      </c>
      <c r="H106" s="7"/>
    </row>
    <row r="107" spans="1:8" ht="26.25" customHeight="1">
      <c r="A107" s="130">
        <v>751</v>
      </c>
      <c r="B107" s="130"/>
      <c r="C107" s="130"/>
      <c r="D107" s="40" t="s">
        <v>183</v>
      </c>
      <c r="E107" s="62">
        <f>E108+E111</f>
        <v>6768</v>
      </c>
      <c r="F107" s="62">
        <f>F108+F111</f>
        <v>6262.919999999999</v>
      </c>
      <c r="G107" s="6">
        <f t="shared" si="1"/>
        <v>0.9253723404255317</v>
      </c>
      <c r="H107" s="7">
        <f>F107/$F$352</f>
        <v>0.00141797547384136</v>
      </c>
    </row>
    <row r="108" spans="1:8" ht="25.5" customHeight="1">
      <c r="A108" s="84"/>
      <c r="B108" s="79">
        <v>75101</v>
      </c>
      <c r="C108" s="79"/>
      <c r="D108" s="10" t="s">
        <v>184</v>
      </c>
      <c r="E108" s="61">
        <f>E109+E110</f>
        <v>603</v>
      </c>
      <c r="F108" s="61">
        <f>F109+F110</f>
        <v>96.4</v>
      </c>
      <c r="G108" s="42">
        <f t="shared" si="1"/>
        <v>0.15986733001658376</v>
      </c>
      <c r="H108" s="7"/>
    </row>
    <row r="109" spans="1:8" ht="14.25" customHeight="1">
      <c r="A109" s="85"/>
      <c r="B109" s="79"/>
      <c r="C109" s="35">
        <v>4210</v>
      </c>
      <c r="D109" s="10" t="s">
        <v>156</v>
      </c>
      <c r="E109" s="61">
        <v>303</v>
      </c>
      <c r="F109" s="61">
        <v>96.4</v>
      </c>
      <c r="G109" s="42">
        <f t="shared" si="1"/>
        <v>0.3181518151815182</v>
      </c>
      <c r="H109" s="7"/>
    </row>
    <row r="110" spans="1:8" ht="14.25" customHeight="1">
      <c r="A110" s="85"/>
      <c r="B110" s="79"/>
      <c r="C110" s="35">
        <v>4300</v>
      </c>
      <c r="D110" s="10" t="s">
        <v>150</v>
      </c>
      <c r="E110" s="61">
        <v>300</v>
      </c>
      <c r="F110" s="61">
        <v>0</v>
      </c>
      <c r="G110" s="42">
        <f t="shared" si="1"/>
        <v>0</v>
      </c>
      <c r="H110" s="7"/>
    </row>
    <row r="111" spans="1:8" ht="12.75" customHeight="1">
      <c r="A111" s="122"/>
      <c r="B111" s="87">
        <v>75108</v>
      </c>
      <c r="C111" s="88"/>
      <c r="D111" s="10" t="s">
        <v>243</v>
      </c>
      <c r="E111" s="61">
        <f>E112+E113+E114+E115+E116</f>
        <v>6165</v>
      </c>
      <c r="F111" s="61">
        <f>F112+F113+F114+F115+F116</f>
        <v>6166.5199999999995</v>
      </c>
      <c r="G111" s="42">
        <f t="shared" si="1"/>
        <v>1.0002465531224654</v>
      </c>
      <c r="H111" s="7"/>
    </row>
    <row r="112" spans="1:8" ht="14.25" customHeight="1">
      <c r="A112" s="122"/>
      <c r="B112" s="84"/>
      <c r="C112" s="35">
        <v>3030</v>
      </c>
      <c r="D112" s="10" t="s">
        <v>176</v>
      </c>
      <c r="E112" s="61">
        <v>2970</v>
      </c>
      <c r="F112" s="61">
        <v>2970</v>
      </c>
      <c r="G112" s="42">
        <f t="shared" si="1"/>
        <v>1</v>
      </c>
      <c r="H112" s="7"/>
    </row>
    <row r="113" spans="1:8" ht="14.25" customHeight="1">
      <c r="A113" s="122"/>
      <c r="B113" s="85"/>
      <c r="C113" s="35">
        <v>4170</v>
      </c>
      <c r="D113" s="10" t="s">
        <v>164</v>
      </c>
      <c r="E113" s="61">
        <v>478</v>
      </c>
      <c r="F113" s="61">
        <v>478.18</v>
      </c>
      <c r="G113" s="42">
        <f t="shared" si="1"/>
        <v>1.000376569037657</v>
      </c>
      <c r="H113" s="7"/>
    </row>
    <row r="114" spans="1:8" ht="14.25" customHeight="1">
      <c r="A114" s="122"/>
      <c r="B114" s="85"/>
      <c r="C114" s="35">
        <v>4210</v>
      </c>
      <c r="D114" s="10" t="s">
        <v>156</v>
      </c>
      <c r="E114" s="61">
        <v>2013</v>
      </c>
      <c r="F114" s="61">
        <v>2013.46</v>
      </c>
      <c r="G114" s="42">
        <f t="shared" si="1"/>
        <v>1.0002285146547443</v>
      </c>
      <c r="H114" s="7"/>
    </row>
    <row r="115" spans="1:8" ht="14.25" customHeight="1">
      <c r="A115" s="122"/>
      <c r="B115" s="85"/>
      <c r="C115" s="35">
        <v>4300</v>
      </c>
      <c r="D115" s="10" t="s">
        <v>150</v>
      </c>
      <c r="E115" s="61">
        <v>570</v>
      </c>
      <c r="F115" s="61">
        <v>570</v>
      </c>
      <c r="G115" s="42">
        <f t="shared" si="1"/>
        <v>1</v>
      </c>
      <c r="H115" s="7"/>
    </row>
    <row r="116" spans="1:8" ht="14.25" customHeight="1">
      <c r="A116" s="120"/>
      <c r="B116" s="86"/>
      <c r="C116" s="35">
        <v>4410</v>
      </c>
      <c r="D116" s="10" t="s">
        <v>166</v>
      </c>
      <c r="E116" s="61">
        <v>134</v>
      </c>
      <c r="F116" s="61">
        <v>134.88</v>
      </c>
      <c r="G116" s="42">
        <f t="shared" si="1"/>
        <v>1.0065671641791045</v>
      </c>
      <c r="H116" s="7"/>
    </row>
    <row r="117" spans="1:8" ht="25.5" customHeight="1">
      <c r="A117" s="130">
        <v>754</v>
      </c>
      <c r="B117" s="130"/>
      <c r="C117" s="130"/>
      <c r="D117" s="40" t="s">
        <v>45</v>
      </c>
      <c r="E117" s="62">
        <f>E118+E130</f>
        <v>130620</v>
      </c>
      <c r="F117" s="62">
        <f>F118+F130</f>
        <v>97540.92</v>
      </c>
      <c r="G117" s="6">
        <f t="shared" si="1"/>
        <v>0.7467533302710151</v>
      </c>
      <c r="H117" s="7">
        <f>F117/$F$352</f>
        <v>0.02208404901482411</v>
      </c>
    </row>
    <row r="118" spans="1:8" ht="14.25" customHeight="1">
      <c r="A118" s="84"/>
      <c r="B118" s="79">
        <v>75412</v>
      </c>
      <c r="C118" s="79"/>
      <c r="D118" s="10" t="s">
        <v>185</v>
      </c>
      <c r="E118" s="61">
        <f>SUM(E119:E129)</f>
        <v>125720</v>
      </c>
      <c r="F118" s="61">
        <f>SUM(F119:F129)</f>
        <v>97050.84</v>
      </c>
      <c r="G118" s="42">
        <f t="shared" si="1"/>
        <v>0.7719602290804963</v>
      </c>
      <c r="H118" s="7"/>
    </row>
    <row r="119" spans="1:8" ht="14.25" customHeight="1">
      <c r="A119" s="128"/>
      <c r="B119" s="84"/>
      <c r="C119" s="35">
        <v>3030</v>
      </c>
      <c r="D119" s="10" t="s">
        <v>176</v>
      </c>
      <c r="E119" s="61">
        <v>27200</v>
      </c>
      <c r="F119" s="61">
        <v>18328.65</v>
      </c>
      <c r="G119" s="42">
        <f t="shared" si="1"/>
        <v>0.6738474264705883</v>
      </c>
      <c r="H119" s="7"/>
    </row>
    <row r="120" spans="1:8" ht="14.25" customHeight="1">
      <c r="A120" s="128"/>
      <c r="B120" s="85"/>
      <c r="C120" s="35">
        <v>4170</v>
      </c>
      <c r="D120" s="10" t="s">
        <v>164</v>
      </c>
      <c r="E120" s="61">
        <v>1000</v>
      </c>
      <c r="F120" s="61">
        <v>290</v>
      </c>
      <c r="G120" s="42">
        <f t="shared" si="1"/>
        <v>0.29</v>
      </c>
      <c r="H120" s="7"/>
    </row>
    <row r="121" spans="1:8" ht="14.25" customHeight="1">
      <c r="A121" s="128"/>
      <c r="B121" s="85"/>
      <c r="C121" s="35">
        <v>4210</v>
      </c>
      <c r="D121" s="10" t="s">
        <v>156</v>
      </c>
      <c r="E121" s="61">
        <v>31690</v>
      </c>
      <c r="F121" s="61">
        <v>14694.82</v>
      </c>
      <c r="G121" s="42">
        <f t="shared" si="1"/>
        <v>0.4637052698011991</v>
      </c>
      <c r="H121" s="7"/>
    </row>
    <row r="122" spans="1:8" ht="14.25" customHeight="1">
      <c r="A122" s="128"/>
      <c r="B122" s="85"/>
      <c r="C122" s="35">
        <v>4260</v>
      </c>
      <c r="D122" s="10" t="s">
        <v>162</v>
      </c>
      <c r="E122" s="61">
        <v>8000</v>
      </c>
      <c r="F122" s="61">
        <v>7121.7</v>
      </c>
      <c r="G122" s="42">
        <f t="shared" si="1"/>
        <v>0.8902125</v>
      </c>
      <c r="H122" s="7"/>
    </row>
    <row r="123" spans="1:8" ht="14.25" customHeight="1">
      <c r="A123" s="128"/>
      <c r="B123" s="85"/>
      <c r="C123" s="35">
        <v>4280</v>
      </c>
      <c r="D123" s="10" t="s">
        <v>245</v>
      </c>
      <c r="E123" s="61">
        <v>220</v>
      </c>
      <c r="F123" s="61">
        <v>220</v>
      </c>
      <c r="G123" s="42">
        <f t="shared" si="1"/>
        <v>1</v>
      </c>
      <c r="H123" s="7"/>
    </row>
    <row r="124" spans="1:8" ht="14.25" customHeight="1">
      <c r="A124" s="128"/>
      <c r="B124" s="85"/>
      <c r="C124" s="35">
        <v>4300</v>
      </c>
      <c r="D124" s="10" t="s">
        <v>150</v>
      </c>
      <c r="E124" s="61">
        <v>3090</v>
      </c>
      <c r="F124" s="61">
        <v>3088.76</v>
      </c>
      <c r="G124" s="42">
        <f t="shared" si="1"/>
        <v>0.9995987055016182</v>
      </c>
      <c r="H124" s="7"/>
    </row>
    <row r="125" spans="1:8" ht="23.25" customHeight="1">
      <c r="A125" s="128"/>
      <c r="B125" s="85"/>
      <c r="C125" s="35">
        <v>4370</v>
      </c>
      <c r="D125" s="10" t="s">
        <v>246</v>
      </c>
      <c r="E125" s="61">
        <v>570</v>
      </c>
      <c r="F125" s="61">
        <v>260.46</v>
      </c>
      <c r="G125" s="42">
        <f t="shared" si="1"/>
        <v>0.4569473684210526</v>
      </c>
      <c r="H125" s="7"/>
    </row>
    <row r="126" spans="1:8" ht="14.25" customHeight="1">
      <c r="A126" s="128"/>
      <c r="B126" s="85"/>
      <c r="C126" s="35">
        <v>4410</v>
      </c>
      <c r="D126" s="10" t="s">
        <v>166</v>
      </c>
      <c r="E126" s="61">
        <v>820</v>
      </c>
      <c r="F126" s="61">
        <v>176.45</v>
      </c>
      <c r="G126" s="42">
        <f t="shared" si="1"/>
        <v>0.2151829268292683</v>
      </c>
      <c r="H126" s="7"/>
    </row>
    <row r="127" spans="1:8" ht="14.25" customHeight="1">
      <c r="A127" s="128"/>
      <c r="B127" s="85"/>
      <c r="C127" s="35">
        <v>4430</v>
      </c>
      <c r="D127" s="10" t="s">
        <v>180</v>
      </c>
      <c r="E127" s="61">
        <v>1630</v>
      </c>
      <c r="F127" s="61">
        <v>1370</v>
      </c>
      <c r="G127" s="42">
        <f t="shared" si="1"/>
        <v>0.8404907975460123</v>
      </c>
      <c r="H127" s="7"/>
    </row>
    <row r="128" spans="1:8" ht="25.5" customHeight="1">
      <c r="A128" s="128"/>
      <c r="B128" s="85"/>
      <c r="C128" s="35">
        <v>4700</v>
      </c>
      <c r="D128" s="10" t="s">
        <v>247</v>
      </c>
      <c r="E128" s="61">
        <v>1500</v>
      </c>
      <c r="F128" s="61">
        <v>1500</v>
      </c>
      <c r="G128" s="42">
        <f t="shared" si="1"/>
        <v>1</v>
      </c>
      <c r="H128" s="7"/>
    </row>
    <row r="129" spans="1:8" ht="27" customHeight="1">
      <c r="A129" s="128"/>
      <c r="B129" s="120"/>
      <c r="C129" s="35">
        <v>6060</v>
      </c>
      <c r="D129" s="10" t="s">
        <v>146</v>
      </c>
      <c r="E129" s="61">
        <v>50000</v>
      </c>
      <c r="F129" s="61">
        <v>50000</v>
      </c>
      <c r="G129" s="42">
        <f t="shared" si="1"/>
        <v>1</v>
      </c>
      <c r="H129" s="7"/>
    </row>
    <row r="130" spans="1:8" ht="14.25" customHeight="1">
      <c r="A130" s="128"/>
      <c r="B130" s="79">
        <v>75414</v>
      </c>
      <c r="C130" s="79"/>
      <c r="D130" s="10" t="s">
        <v>47</v>
      </c>
      <c r="E130" s="61">
        <f>E131+E132+E133+E134</f>
        <v>4900</v>
      </c>
      <c r="F130" s="61">
        <f>F131+F132+F133+F134</f>
        <v>490.08</v>
      </c>
      <c r="G130" s="42">
        <f t="shared" si="1"/>
        <v>0.10001632653061224</v>
      </c>
      <c r="H130" s="7"/>
    </row>
    <row r="131" spans="1:8" ht="14.25" customHeight="1">
      <c r="A131" s="128"/>
      <c r="B131" s="84"/>
      <c r="C131" s="35">
        <v>4210</v>
      </c>
      <c r="D131" s="10" t="s">
        <v>156</v>
      </c>
      <c r="E131" s="61">
        <v>3650</v>
      </c>
      <c r="F131" s="61">
        <v>117.24</v>
      </c>
      <c r="G131" s="42">
        <f t="shared" si="1"/>
        <v>0.032120547945205476</v>
      </c>
      <c r="H131" s="7"/>
    </row>
    <row r="132" spans="1:8" ht="14.25" customHeight="1">
      <c r="A132" s="128"/>
      <c r="B132" s="85"/>
      <c r="C132" s="35">
        <v>4300</v>
      </c>
      <c r="D132" s="10" t="s">
        <v>150</v>
      </c>
      <c r="E132" s="61">
        <v>900</v>
      </c>
      <c r="F132" s="61">
        <v>309</v>
      </c>
      <c r="G132" s="42">
        <f t="shared" si="1"/>
        <v>0.3433333333333333</v>
      </c>
      <c r="H132" s="7"/>
    </row>
    <row r="133" spans="1:8" ht="14.25" customHeight="1">
      <c r="A133" s="128"/>
      <c r="B133" s="85"/>
      <c r="C133" s="35">
        <v>4410</v>
      </c>
      <c r="D133" s="10" t="s">
        <v>166</v>
      </c>
      <c r="E133" s="61">
        <v>250</v>
      </c>
      <c r="F133" s="61">
        <v>21.14</v>
      </c>
      <c r="G133" s="42">
        <f t="shared" si="1"/>
        <v>0.08456</v>
      </c>
      <c r="H133" s="7"/>
    </row>
    <row r="134" spans="1:8" ht="26.25" customHeight="1">
      <c r="A134" s="119"/>
      <c r="B134" s="120"/>
      <c r="C134" s="35">
        <v>4750</v>
      </c>
      <c r="D134" s="10" t="s">
        <v>249</v>
      </c>
      <c r="E134" s="61">
        <v>100</v>
      </c>
      <c r="F134" s="61">
        <v>42.7</v>
      </c>
      <c r="G134" s="42">
        <f t="shared" si="1"/>
        <v>0.42700000000000005</v>
      </c>
      <c r="H134" s="7"/>
    </row>
    <row r="135" spans="1:8" ht="36.75" customHeight="1">
      <c r="A135" s="130">
        <v>756</v>
      </c>
      <c r="B135" s="130"/>
      <c r="C135" s="130"/>
      <c r="D135" s="40" t="s">
        <v>186</v>
      </c>
      <c r="E135" s="62">
        <f>E136</f>
        <v>10900</v>
      </c>
      <c r="F135" s="62">
        <f>F136</f>
        <v>4927.22</v>
      </c>
      <c r="G135" s="6">
        <f t="shared" si="1"/>
        <v>0.45203853211009176</v>
      </c>
      <c r="H135" s="7">
        <f>F135/$F$352</f>
        <v>0.0011155622479962425</v>
      </c>
    </row>
    <row r="136" spans="1:8" ht="26.25" customHeight="1">
      <c r="A136" s="79"/>
      <c r="B136" s="79">
        <v>75647</v>
      </c>
      <c r="C136" s="79"/>
      <c r="D136" s="10" t="s">
        <v>187</v>
      </c>
      <c r="E136" s="61">
        <f>E137</f>
        <v>10900</v>
      </c>
      <c r="F136" s="61">
        <f>F137</f>
        <v>4927.22</v>
      </c>
      <c r="G136" s="42">
        <f t="shared" si="1"/>
        <v>0.45203853211009176</v>
      </c>
      <c r="H136" s="7"/>
    </row>
    <row r="137" spans="1:8" ht="14.25" customHeight="1">
      <c r="A137" s="79"/>
      <c r="B137" s="35"/>
      <c r="C137" s="35">
        <v>4100</v>
      </c>
      <c r="D137" s="10" t="s">
        <v>188</v>
      </c>
      <c r="E137" s="61">
        <v>10900</v>
      </c>
      <c r="F137" s="61">
        <v>4927.22</v>
      </c>
      <c r="G137" s="42">
        <f t="shared" si="1"/>
        <v>0.45203853211009176</v>
      </c>
      <c r="H137" s="7"/>
    </row>
    <row r="138" spans="1:8" ht="14.25" customHeight="1">
      <c r="A138" s="130">
        <v>757</v>
      </c>
      <c r="B138" s="130"/>
      <c r="C138" s="130"/>
      <c r="D138" s="40" t="s">
        <v>189</v>
      </c>
      <c r="E138" s="62">
        <f>E139</f>
        <v>78340</v>
      </c>
      <c r="F138" s="62">
        <f>F139</f>
        <v>29627.85</v>
      </c>
      <c r="G138" s="6">
        <f t="shared" si="1"/>
        <v>0.3781956854735767</v>
      </c>
      <c r="H138" s="7">
        <f>F138/$F$352</f>
        <v>0.006707983599128001</v>
      </c>
    </row>
    <row r="139" spans="1:8" ht="25.5" customHeight="1">
      <c r="A139" s="79"/>
      <c r="B139" s="79">
        <v>75702</v>
      </c>
      <c r="C139" s="79"/>
      <c r="D139" s="10" t="s">
        <v>190</v>
      </c>
      <c r="E139" s="61">
        <f>E140</f>
        <v>78340</v>
      </c>
      <c r="F139" s="61">
        <f>F140</f>
        <v>29627.85</v>
      </c>
      <c r="G139" s="42">
        <f t="shared" si="1"/>
        <v>0.3781956854735767</v>
      </c>
      <c r="H139" s="7"/>
    </row>
    <row r="140" spans="1:8" ht="24" customHeight="1">
      <c r="A140" s="79"/>
      <c r="B140" s="35"/>
      <c r="C140" s="35">
        <v>8070</v>
      </c>
      <c r="D140" s="10" t="s">
        <v>191</v>
      </c>
      <c r="E140" s="61">
        <v>78340</v>
      </c>
      <c r="F140" s="61">
        <v>29627.85</v>
      </c>
      <c r="G140" s="42">
        <f t="shared" si="1"/>
        <v>0.3781956854735767</v>
      </c>
      <c r="H140" s="7"/>
    </row>
    <row r="141" spans="1:8" ht="12.75" customHeight="1">
      <c r="A141" s="91">
        <v>758</v>
      </c>
      <c r="B141" s="92"/>
      <c r="C141" s="93"/>
      <c r="D141" s="40" t="s">
        <v>90</v>
      </c>
      <c r="E141" s="62">
        <f>E142</f>
        <v>300000</v>
      </c>
      <c r="F141" s="62">
        <f>F142</f>
        <v>0</v>
      </c>
      <c r="G141" s="42">
        <f t="shared" si="1"/>
        <v>0</v>
      </c>
      <c r="H141" s="7">
        <f>F141/$F$352</f>
        <v>0</v>
      </c>
    </row>
    <row r="142" spans="1:8" ht="12.75" customHeight="1">
      <c r="A142" s="84"/>
      <c r="B142" s="87">
        <v>75818</v>
      </c>
      <c r="C142" s="88"/>
      <c r="D142" s="10" t="s">
        <v>253</v>
      </c>
      <c r="E142" s="61">
        <f>E143+E144</f>
        <v>300000</v>
      </c>
      <c r="F142" s="61">
        <f>F143+F144</f>
        <v>0</v>
      </c>
      <c r="G142" s="42">
        <f t="shared" si="1"/>
        <v>0</v>
      </c>
      <c r="H142" s="7"/>
    </row>
    <row r="143" spans="1:8" ht="12.75" customHeight="1">
      <c r="A143" s="85"/>
      <c r="B143" s="84"/>
      <c r="C143" s="35">
        <v>4810</v>
      </c>
      <c r="D143" s="10" t="s">
        <v>250</v>
      </c>
      <c r="E143" s="61">
        <v>100000</v>
      </c>
      <c r="F143" s="61">
        <v>0</v>
      </c>
      <c r="G143" s="42">
        <f t="shared" si="1"/>
        <v>0</v>
      </c>
      <c r="H143" s="7"/>
    </row>
    <row r="144" spans="1:8" ht="12.75" customHeight="1">
      <c r="A144" s="86"/>
      <c r="B144" s="86"/>
      <c r="C144" s="35">
        <v>6800</v>
      </c>
      <c r="D144" s="10" t="s">
        <v>252</v>
      </c>
      <c r="E144" s="61">
        <v>200000</v>
      </c>
      <c r="F144" s="61">
        <v>0</v>
      </c>
      <c r="G144" s="42">
        <f t="shared" si="1"/>
        <v>0</v>
      </c>
      <c r="H144" s="7"/>
    </row>
    <row r="145" spans="1:8" ht="14.25" customHeight="1">
      <c r="A145" s="130">
        <v>801</v>
      </c>
      <c r="B145" s="130"/>
      <c r="C145" s="130"/>
      <c r="D145" s="40" t="s">
        <v>98</v>
      </c>
      <c r="E145" s="62">
        <f>E146+E166+E182+E196+E209</f>
        <v>2914248</v>
      </c>
      <c r="F145" s="62">
        <f>F146+F166+F182+F196+F209</f>
        <v>1577309.83</v>
      </c>
      <c r="G145" s="6">
        <f t="shared" si="1"/>
        <v>0.5412407694883895</v>
      </c>
      <c r="H145" s="7">
        <f>F145/$F$352</f>
        <v>0.35711563513327416</v>
      </c>
    </row>
    <row r="146" spans="1:8" ht="14.25" customHeight="1">
      <c r="A146" s="84"/>
      <c r="B146" s="79">
        <v>80101</v>
      </c>
      <c r="C146" s="79"/>
      <c r="D146" s="10" t="s">
        <v>100</v>
      </c>
      <c r="E146" s="61">
        <f>SUM(E147:E165)</f>
        <v>1505069</v>
      </c>
      <c r="F146" s="61">
        <f>SUM(F147:F165)</f>
        <v>806734.85</v>
      </c>
      <c r="G146" s="42">
        <f t="shared" si="1"/>
        <v>0.5360118705521142</v>
      </c>
      <c r="H146" s="7"/>
    </row>
    <row r="147" spans="1:8" ht="14.25" customHeight="1">
      <c r="A147" s="128"/>
      <c r="B147" s="84"/>
      <c r="C147" s="35">
        <v>3020</v>
      </c>
      <c r="D147" s="10" t="s">
        <v>178</v>
      </c>
      <c r="E147" s="61">
        <v>56370</v>
      </c>
      <c r="F147" s="61">
        <v>29013.57</v>
      </c>
      <c r="G147" s="42">
        <f t="shared" si="1"/>
        <v>0.5146987759446514</v>
      </c>
      <c r="H147" s="7"/>
    </row>
    <row r="148" spans="1:8" ht="14.25" customHeight="1">
      <c r="A148" s="128"/>
      <c r="B148" s="85"/>
      <c r="C148" s="35">
        <v>4010</v>
      </c>
      <c r="D148" s="10" t="s">
        <v>169</v>
      </c>
      <c r="E148" s="61">
        <v>894470</v>
      </c>
      <c r="F148" s="61">
        <v>442431.97</v>
      </c>
      <c r="G148" s="42">
        <f t="shared" si="1"/>
        <v>0.49463030621485343</v>
      </c>
      <c r="H148" s="7"/>
    </row>
    <row r="149" spans="1:8" ht="14.25" customHeight="1">
      <c r="A149" s="128"/>
      <c r="B149" s="85"/>
      <c r="C149" s="35">
        <v>4040</v>
      </c>
      <c r="D149" s="10" t="s">
        <v>170</v>
      </c>
      <c r="E149" s="61">
        <v>71280</v>
      </c>
      <c r="F149" s="61">
        <v>71394.24</v>
      </c>
      <c r="G149" s="42">
        <f t="shared" si="1"/>
        <v>1.0016026936026936</v>
      </c>
      <c r="H149" s="7"/>
    </row>
    <row r="150" spans="1:8" ht="14.25" customHeight="1">
      <c r="A150" s="128"/>
      <c r="B150" s="85"/>
      <c r="C150" s="35">
        <v>4110</v>
      </c>
      <c r="D150" s="10" t="s">
        <v>171</v>
      </c>
      <c r="E150" s="61">
        <v>170638</v>
      </c>
      <c r="F150" s="61">
        <v>84025.94</v>
      </c>
      <c r="G150" s="42">
        <f t="shared" si="1"/>
        <v>0.4924222037295327</v>
      </c>
      <c r="H150" s="7"/>
    </row>
    <row r="151" spans="1:8" ht="14.25" customHeight="1">
      <c r="A151" s="128"/>
      <c r="B151" s="85"/>
      <c r="C151" s="35">
        <v>4120</v>
      </c>
      <c r="D151" s="10" t="s">
        <v>172</v>
      </c>
      <c r="E151" s="61">
        <v>23242</v>
      </c>
      <c r="F151" s="61">
        <v>12697.07</v>
      </c>
      <c r="G151" s="42">
        <f t="shared" si="1"/>
        <v>0.5462985113157215</v>
      </c>
      <c r="H151" s="7"/>
    </row>
    <row r="152" spans="1:8" ht="14.25" customHeight="1">
      <c r="A152" s="128"/>
      <c r="B152" s="85"/>
      <c r="C152" s="35">
        <v>4170</v>
      </c>
      <c r="D152" s="10" t="s">
        <v>164</v>
      </c>
      <c r="E152" s="61">
        <v>5000</v>
      </c>
      <c r="F152" s="61">
        <v>3588.5</v>
      </c>
      <c r="G152" s="42">
        <f aca="true" t="shared" si="2" ref="G152:G230">F152/E152</f>
        <v>0.7177</v>
      </c>
      <c r="H152" s="7"/>
    </row>
    <row r="153" spans="1:8" ht="14.25" customHeight="1">
      <c r="A153" s="128"/>
      <c r="B153" s="85"/>
      <c r="C153" s="35">
        <v>4210</v>
      </c>
      <c r="D153" s="10" t="s">
        <v>156</v>
      </c>
      <c r="E153" s="61">
        <v>30019</v>
      </c>
      <c r="F153" s="61">
        <v>20978.38</v>
      </c>
      <c r="G153" s="42">
        <f t="shared" si="2"/>
        <v>0.6988367367334022</v>
      </c>
      <c r="H153" s="7"/>
    </row>
    <row r="154" spans="1:8" ht="14.25" customHeight="1">
      <c r="A154" s="128"/>
      <c r="B154" s="85"/>
      <c r="C154" s="35">
        <v>4240</v>
      </c>
      <c r="D154" s="10" t="s">
        <v>192</v>
      </c>
      <c r="E154" s="61">
        <v>4000</v>
      </c>
      <c r="F154" s="61">
        <v>1842.42</v>
      </c>
      <c r="G154" s="42">
        <f t="shared" si="2"/>
        <v>0.46060500000000004</v>
      </c>
      <c r="H154" s="7"/>
    </row>
    <row r="155" spans="1:8" ht="14.25" customHeight="1">
      <c r="A155" s="128"/>
      <c r="B155" s="85"/>
      <c r="C155" s="35">
        <v>4260</v>
      </c>
      <c r="D155" s="10" t="s">
        <v>162</v>
      </c>
      <c r="E155" s="61">
        <v>109000</v>
      </c>
      <c r="F155" s="61">
        <v>50912.77</v>
      </c>
      <c r="G155" s="42">
        <f t="shared" si="2"/>
        <v>0.46708963302752293</v>
      </c>
      <c r="H155" s="7"/>
    </row>
    <row r="156" spans="1:8" ht="14.25" customHeight="1">
      <c r="A156" s="128"/>
      <c r="B156" s="85"/>
      <c r="C156" s="35">
        <v>4270</v>
      </c>
      <c r="D156" s="10" t="s">
        <v>165</v>
      </c>
      <c r="E156" s="61">
        <v>26900</v>
      </c>
      <c r="F156" s="61">
        <v>15896.53</v>
      </c>
      <c r="G156" s="42">
        <f t="shared" si="2"/>
        <v>0.5909490706319703</v>
      </c>
      <c r="H156" s="7"/>
    </row>
    <row r="157" spans="1:8" ht="14.25" customHeight="1">
      <c r="A157" s="128"/>
      <c r="B157" s="85"/>
      <c r="C157" s="35">
        <v>4280</v>
      </c>
      <c r="D157" s="10" t="s">
        <v>245</v>
      </c>
      <c r="E157" s="61">
        <v>2000</v>
      </c>
      <c r="F157" s="61">
        <v>230</v>
      </c>
      <c r="G157" s="42">
        <f t="shared" si="2"/>
        <v>0.115</v>
      </c>
      <c r="H157" s="7"/>
    </row>
    <row r="158" spans="1:8" ht="14.25" customHeight="1">
      <c r="A158" s="128"/>
      <c r="B158" s="85"/>
      <c r="C158" s="35">
        <v>4300</v>
      </c>
      <c r="D158" s="10" t="s">
        <v>150</v>
      </c>
      <c r="E158" s="61">
        <v>13410</v>
      </c>
      <c r="F158" s="61">
        <v>7159.08</v>
      </c>
      <c r="G158" s="42">
        <f t="shared" si="2"/>
        <v>0.5338612975391499</v>
      </c>
      <c r="H158" s="7"/>
    </row>
    <row r="159" spans="1:8" ht="14.25" customHeight="1">
      <c r="A159" s="128"/>
      <c r="B159" s="85"/>
      <c r="C159" s="35">
        <v>4350</v>
      </c>
      <c r="D159" s="10" t="s">
        <v>173</v>
      </c>
      <c r="E159" s="61">
        <v>1200</v>
      </c>
      <c r="F159" s="61">
        <v>515.92</v>
      </c>
      <c r="G159" s="42">
        <f t="shared" si="2"/>
        <v>0.4299333333333333</v>
      </c>
      <c r="H159" s="7"/>
    </row>
    <row r="160" spans="1:8" ht="23.25" customHeight="1">
      <c r="A160" s="128"/>
      <c r="B160" s="85"/>
      <c r="C160" s="35">
        <v>4370</v>
      </c>
      <c r="D160" s="10" t="s">
        <v>246</v>
      </c>
      <c r="E160" s="61">
        <v>8400</v>
      </c>
      <c r="F160" s="61">
        <v>4038.45</v>
      </c>
      <c r="G160" s="42">
        <f t="shared" si="2"/>
        <v>0.48076785714285714</v>
      </c>
      <c r="H160" s="7"/>
    </row>
    <row r="161" spans="1:8" ht="14.25" customHeight="1">
      <c r="A161" s="128"/>
      <c r="B161" s="85"/>
      <c r="C161" s="35">
        <v>4410</v>
      </c>
      <c r="D161" s="10" t="s">
        <v>166</v>
      </c>
      <c r="E161" s="61">
        <v>5082</v>
      </c>
      <c r="F161" s="61">
        <v>3628.51</v>
      </c>
      <c r="G161" s="42">
        <f t="shared" si="2"/>
        <v>0.7139925226288864</v>
      </c>
      <c r="H161" s="7"/>
    </row>
    <row r="162" spans="1:8" ht="14.25" customHeight="1">
      <c r="A162" s="128"/>
      <c r="B162" s="85"/>
      <c r="C162" s="35">
        <v>4440</v>
      </c>
      <c r="D162" s="10" t="s">
        <v>174</v>
      </c>
      <c r="E162" s="61">
        <v>77058</v>
      </c>
      <c r="F162" s="61">
        <v>55000</v>
      </c>
      <c r="G162" s="42">
        <f t="shared" si="2"/>
        <v>0.7137480858574061</v>
      </c>
      <c r="H162" s="7"/>
    </row>
    <row r="163" spans="1:8" ht="24.75" customHeight="1">
      <c r="A163" s="128"/>
      <c r="B163" s="122"/>
      <c r="C163" s="35">
        <v>4700</v>
      </c>
      <c r="D163" s="10" t="s">
        <v>247</v>
      </c>
      <c r="E163" s="61">
        <v>2000</v>
      </c>
      <c r="F163" s="61">
        <v>320</v>
      </c>
      <c r="G163" s="42">
        <v>0</v>
      </c>
      <c r="H163" s="7"/>
    </row>
    <row r="164" spans="1:8" ht="24" customHeight="1">
      <c r="A164" s="128"/>
      <c r="B164" s="122"/>
      <c r="C164" s="35">
        <v>4740</v>
      </c>
      <c r="D164" s="10" t="s">
        <v>248</v>
      </c>
      <c r="E164" s="61">
        <v>2000</v>
      </c>
      <c r="F164" s="61">
        <v>0</v>
      </c>
      <c r="G164" s="42">
        <v>0</v>
      </c>
      <c r="H164" s="7"/>
    </row>
    <row r="165" spans="1:8" ht="24" customHeight="1">
      <c r="A165" s="128"/>
      <c r="B165" s="120"/>
      <c r="C165" s="35">
        <v>4750</v>
      </c>
      <c r="D165" s="10" t="s">
        <v>249</v>
      </c>
      <c r="E165" s="61">
        <v>3000</v>
      </c>
      <c r="F165" s="61">
        <v>3061.5</v>
      </c>
      <c r="G165" s="42">
        <v>0</v>
      </c>
      <c r="H165" s="7"/>
    </row>
    <row r="166" spans="1:8" ht="14.25" customHeight="1">
      <c r="A166" s="128"/>
      <c r="B166" s="79">
        <v>80104</v>
      </c>
      <c r="C166" s="79"/>
      <c r="D166" s="10" t="s">
        <v>104</v>
      </c>
      <c r="E166" s="61">
        <f>SUM(E167:E181)</f>
        <v>497939</v>
      </c>
      <c r="F166" s="61">
        <f>SUM(F167:F181)</f>
        <v>255638.15</v>
      </c>
      <c r="G166" s="42">
        <f t="shared" si="2"/>
        <v>0.5133925039010803</v>
      </c>
      <c r="H166" s="7"/>
    </row>
    <row r="167" spans="1:8" ht="14.25" customHeight="1">
      <c r="A167" s="128"/>
      <c r="B167" s="156"/>
      <c r="C167" s="35">
        <v>3020</v>
      </c>
      <c r="D167" s="10" t="s">
        <v>178</v>
      </c>
      <c r="E167" s="61">
        <v>15060</v>
      </c>
      <c r="F167" s="61">
        <v>7318.47</v>
      </c>
      <c r="G167" s="42">
        <f t="shared" si="2"/>
        <v>0.4859541832669323</v>
      </c>
      <c r="H167" s="7"/>
    </row>
    <row r="168" spans="1:8" ht="14.25" customHeight="1">
      <c r="A168" s="128"/>
      <c r="B168" s="118"/>
      <c r="C168" s="35">
        <v>4010</v>
      </c>
      <c r="D168" s="10" t="s">
        <v>169</v>
      </c>
      <c r="E168" s="61">
        <v>279430</v>
      </c>
      <c r="F168" s="61">
        <v>132889.89</v>
      </c>
      <c r="G168" s="42">
        <f t="shared" si="2"/>
        <v>0.4755748845864797</v>
      </c>
      <c r="H168" s="7"/>
    </row>
    <row r="169" spans="1:8" ht="14.25" customHeight="1">
      <c r="A169" s="128"/>
      <c r="B169" s="118"/>
      <c r="C169" s="35">
        <v>4040</v>
      </c>
      <c r="D169" s="10" t="s">
        <v>170</v>
      </c>
      <c r="E169" s="61">
        <v>21650</v>
      </c>
      <c r="F169" s="61">
        <v>21652.71</v>
      </c>
      <c r="G169" s="42">
        <f t="shared" si="2"/>
        <v>1.0001251732101617</v>
      </c>
      <c r="H169" s="7"/>
    </row>
    <row r="170" spans="1:8" ht="14.25" customHeight="1">
      <c r="A170" s="128"/>
      <c r="B170" s="118"/>
      <c r="C170" s="35">
        <v>4110</v>
      </c>
      <c r="D170" s="10" t="s">
        <v>171</v>
      </c>
      <c r="E170" s="61">
        <v>53340</v>
      </c>
      <c r="F170" s="61">
        <v>28552.15</v>
      </c>
      <c r="G170" s="42">
        <f t="shared" si="2"/>
        <v>0.5352859017622797</v>
      </c>
      <c r="H170" s="7"/>
    </row>
    <row r="171" spans="1:8" ht="14.25" customHeight="1">
      <c r="A171" s="128"/>
      <c r="B171" s="118"/>
      <c r="C171" s="35">
        <v>4120</v>
      </c>
      <c r="D171" s="10" t="s">
        <v>172</v>
      </c>
      <c r="E171" s="61">
        <v>7260</v>
      </c>
      <c r="F171" s="61">
        <v>3876.4</v>
      </c>
      <c r="G171" s="42">
        <f t="shared" si="2"/>
        <v>0.5339393939393939</v>
      </c>
      <c r="H171" s="7"/>
    </row>
    <row r="172" spans="1:8" ht="14.25" customHeight="1">
      <c r="A172" s="128"/>
      <c r="B172" s="118"/>
      <c r="C172" s="35">
        <v>4170</v>
      </c>
      <c r="D172" s="10" t="s">
        <v>164</v>
      </c>
      <c r="E172" s="61">
        <v>1600</v>
      </c>
      <c r="F172" s="61">
        <v>0</v>
      </c>
      <c r="G172" s="42">
        <f t="shared" si="2"/>
        <v>0</v>
      </c>
      <c r="H172" s="7"/>
    </row>
    <row r="173" spans="1:8" ht="14.25" customHeight="1">
      <c r="A173" s="128"/>
      <c r="B173" s="118"/>
      <c r="C173" s="35">
        <v>4210</v>
      </c>
      <c r="D173" s="10" t="s">
        <v>156</v>
      </c>
      <c r="E173" s="61">
        <v>3870</v>
      </c>
      <c r="F173" s="61">
        <v>0</v>
      </c>
      <c r="G173" s="42">
        <f t="shared" si="2"/>
        <v>0</v>
      </c>
      <c r="H173" s="7"/>
    </row>
    <row r="174" spans="1:8" ht="14.25" customHeight="1">
      <c r="A174" s="128"/>
      <c r="B174" s="118"/>
      <c r="C174" s="35">
        <v>4240</v>
      </c>
      <c r="D174" s="10" t="s">
        <v>192</v>
      </c>
      <c r="E174" s="61">
        <v>500</v>
      </c>
      <c r="F174" s="61">
        <v>0</v>
      </c>
      <c r="G174" s="42">
        <f t="shared" si="2"/>
        <v>0</v>
      </c>
      <c r="H174" s="7"/>
    </row>
    <row r="175" spans="1:8" ht="14.25" customHeight="1">
      <c r="A175" s="128"/>
      <c r="B175" s="118"/>
      <c r="C175" s="35">
        <v>4260</v>
      </c>
      <c r="D175" s="10" t="s">
        <v>162</v>
      </c>
      <c r="E175" s="61">
        <v>64900</v>
      </c>
      <c r="F175" s="61">
        <v>32079.5</v>
      </c>
      <c r="G175" s="42">
        <f t="shared" si="2"/>
        <v>0.49429121725731895</v>
      </c>
      <c r="H175" s="7"/>
    </row>
    <row r="176" spans="1:8" ht="14.25" customHeight="1">
      <c r="A176" s="128"/>
      <c r="B176" s="118"/>
      <c r="C176" s="35">
        <v>4270</v>
      </c>
      <c r="D176" s="10" t="s">
        <v>165</v>
      </c>
      <c r="E176" s="61">
        <v>15000</v>
      </c>
      <c r="F176" s="61">
        <v>0</v>
      </c>
      <c r="G176" s="42">
        <f t="shared" si="2"/>
        <v>0</v>
      </c>
      <c r="H176" s="7"/>
    </row>
    <row r="177" spans="1:8" ht="14.25" customHeight="1">
      <c r="A177" s="128"/>
      <c r="B177" s="118"/>
      <c r="C177" s="35">
        <v>4300</v>
      </c>
      <c r="D177" s="10" t="s">
        <v>150</v>
      </c>
      <c r="E177" s="61">
        <v>1400</v>
      </c>
      <c r="F177" s="61">
        <v>658.1</v>
      </c>
      <c r="G177" s="42">
        <f t="shared" si="2"/>
        <v>0.4700714285714286</v>
      </c>
      <c r="H177" s="7"/>
    </row>
    <row r="178" spans="1:8" ht="14.25" customHeight="1">
      <c r="A178" s="128"/>
      <c r="B178" s="118"/>
      <c r="C178" s="35">
        <v>4410</v>
      </c>
      <c r="D178" s="10" t="s">
        <v>166</v>
      </c>
      <c r="E178" s="61">
        <v>1704</v>
      </c>
      <c r="F178" s="61">
        <v>845.1</v>
      </c>
      <c r="G178" s="42">
        <f t="shared" si="2"/>
        <v>0.49595070422535215</v>
      </c>
      <c r="H178" s="7"/>
    </row>
    <row r="179" spans="1:8" ht="14.25" customHeight="1">
      <c r="A179" s="128"/>
      <c r="B179" s="118"/>
      <c r="C179" s="35">
        <v>4440</v>
      </c>
      <c r="D179" s="10" t="s">
        <v>174</v>
      </c>
      <c r="E179" s="61">
        <v>17410</v>
      </c>
      <c r="F179" s="61">
        <v>12700</v>
      </c>
      <c r="G179" s="42">
        <f t="shared" si="2"/>
        <v>0.7294658242389431</v>
      </c>
      <c r="H179" s="7"/>
    </row>
    <row r="180" spans="1:8" ht="14.25" customHeight="1">
      <c r="A180" s="128"/>
      <c r="B180" s="118"/>
      <c r="C180" s="35">
        <v>4580</v>
      </c>
      <c r="D180" s="10" t="s">
        <v>28</v>
      </c>
      <c r="E180" s="61">
        <v>0</v>
      </c>
      <c r="F180" s="61">
        <v>251</v>
      </c>
      <c r="G180" s="42">
        <v>0</v>
      </c>
      <c r="H180" s="7"/>
    </row>
    <row r="181" spans="1:8" ht="14.25" customHeight="1">
      <c r="A181" s="128"/>
      <c r="B181" s="119"/>
      <c r="C181" s="35">
        <v>6050</v>
      </c>
      <c r="D181" s="10" t="s">
        <v>218</v>
      </c>
      <c r="E181" s="61">
        <v>14815</v>
      </c>
      <c r="F181" s="61">
        <v>14814.83</v>
      </c>
      <c r="G181" s="42">
        <f t="shared" si="2"/>
        <v>0.9999885251434357</v>
      </c>
      <c r="H181" s="7"/>
    </row>
    <row r="182" spans="1:8" ht="14.25" customHeight="1">
      <c r="A182" s="128"/>
      <c r="B182" s="79">
        <v>80110</v>
      </c>
      <c r="C182" s="79"/>
      <c r="D182" s="10" t="s">
        <v>105</v>
      </c>
      <c r="E182" s="61">
        <f>SUM(E183:E195)</f>
        <v>746929</v>
      </c>
      <c r="F182" s="61">
        <f>SUM(F183:F195)</f>
        <v>419295.45</v>
      </c>
      <c r="G182" s="42">
        <f t="shared" si="2"/>
        <v>0.5613591787171204</v>
      </c>
      <c r="H182" s="7"/>
    </row>
    <row r="183" spans="1:8" ht="14.25" customHeight="1">
      <c r="A183" s="128"/>
      <c r="B183" s="84"/>
      <c r="C183" s="35">
        <v>3020</v>
      </c>
      <c r="D183" s="10" t="s">
        <v>178</v>
      </c>
      <c r="E183" s="61">
        <v>45680</v>
      </c>
      <c r="F183" s="61">
        <v>20363.1</v>
      </c>
      <c r="G183" s="42">
        <f t="shared" si="2"/>
        <v>0.44577714535901924</v>
      </c>
      <c r="H183" s="7"/>
    </row>
    <row r="184" spans="1:8" ht="14.25" customHeight="1">
      <c r="A184" s="128"/>
      <c r="B184" s="85"/>
      <c r="C184" s="35">
        <v>4010</v>
      </c>
      <c r="D184" s="10" t="s">
        <v>169</v>
      </c>
      <c r="E184" s="61">
        <v>457440</v>
      </c>
      <c r="F184" s="61">
        <v>240116.56</v>
      </c>
      <c r="G184" s="42">
        <f t="shared" si="2"/>
        <v>0.5249137810423224</v>
      </c>
      <c r="H184" s="7"/>
    </row>
    <row r="185" spans="1:8" ht="14.25" customHeight="1">
      <c r="A185" s="128"/>
      <c r="B185" s="85"/>
      <c r="C185" s="35">
        <v>4040</v>
      </c>
      <c r="D185" s="10" t="s">
        <v>170</v>
      </c>
      <c r="E185" s="61">
        <v>39520</v>
      </c>
      <c r="F185" s="61">
        <v>39506.21</v>
      </c>
      <c r="G185" s="42">
        <f t="shared" si="2"/>
        <v>0.9996510627530364</v>
      </c>
      <c r="H185" s="7"/>
    </row>
    <row r="186" spans="1:8" ht="14.25" customHeight="1">
      <c r="A186" s="128"/>
      <c r="B186" s="85"/>
      <c r="C186" s="35">
        <v>4110</v>
      </c>
      <c r="D186" s="10" t="s">
        <v>171</v>
      </c>
      <c r="E186" s="61">
        <v>92990</v>
      </c>
      <c r="F186" s="61">
        <v>53556.52</v>
      </c>
      <c r="G186" s="42">
        <f t="shared" si="2"/>
        <v>0.5759384880094633</v>
      </c>
      <c r="H186" s="7"/>
    </row>
    <row r="187" spans="1:8" ht="14.25" customHeight="1">
      <c r="A187" s="128"/>
      <c r="B187" s="85"/>
      <c r="C187" s="35">
        <v>4120</v>
      </c>
      <c r="D187" s="10" t="s">
        <v>172</v>
      </c>
      <c r="E187" s="61">
        <v>12660</v>
      </c>
      <c r="F187" s="61">
        <v>7124.91</v>
      </c>
      <c r="G187" s="42">
        <f t="shared" si="2"/>
        <v>0.5627890995260664</v>
      </c>
      <c r="H187" s="7"/>
    </row>
    <row r="188" spans="1:8" ht="14.25" customHeight="1">
      <c r="A188" s="128"/>
      <c r="B188" s="85"/>
      <c r="C188" s="35">
        <v>4210</v>
      </c>
      <c r="D188" s="10" t="s">
        <v>156</v>
      </c>
      <c r="E188" s="61">
        <v>28500</v>
      </c>
      <c r="F188" s="61">
        <v>13198.2</v>
      </c>
      <c r="G188" s="42">
        <f t="shared" si="2"/>
        <v>0.4630947368421053</v>
      </c>
      <c r="H188" s="7"/>
    </row>
    <row r="189" spans="1:8" ht="14.25" customHeight="1">
      <c r="A189" s="128"/>
      <c r="B189" s="85"/>
      <c r="C189" s="35">
        <v>4240</v>
      </c>
      <c r="D189" s="10" t="s">
        <v>192</v>
      </c>
      <c r="E189" s="61">
        <v>3000</v>
      </c>
      <c r="F189" s="61">
        <v>718.02</v>
      </c>
      <c r="G189" s="42">
        <f t="shared" si="2"/>
        <v>0.23934</v>
      </c>
      <c r="H189" s="7"/>
    </row>
    <row r="190" spans="1:8" ht="14.25" customHeight="1">
      <c r="A190" s="128"/>
      <c r="B190" s="85"/>
      <c r="C190" s="35">
        <v>4270</v>
      </c>
      <c r="D190" s="10" t="s">
        <v>165</v>
      </c>
      <c r="E190" s="61">
        <v>20599</v>
      </c>
      <c r="F190" s="61">
        <v>12700</v>
      </c>
      <c r="G190" s="42">
        <f t="shared" si="2"/>
        <v>0.6165347832419049</v>
      </c>
      <c r="H190" s="7"/>
    </row>
    <row r="191" spans="1:8" ht="14.25" customHeight="1">
      <c r="A191" s="128"/>
      <c r="B191" s="85"/>
      <c r="C191" s="35">
        <v>4280</v>
      </c>
      <c r="D191" s="10" t="s">
        <v>245</v>
      </c>
      <c r="E191" s="61">
        <v>2000</v>
      </c>
      <c r="F191" s="61">
        <v>0</v>
      </c>
      <c r="G191" s="42">
        <f t="shared" si="2"/>
        <v>0</v>
      </c>
      <c r="H191" s="7"/>
    </row>
    <row r="192" spans="1:8" ht="14.25" customHeight="1">
      <c r="A192" s="128"/>
      <c r="B192" s="85"/>
      <c r="C192" s="35">
        <v>4300</v>
      </c>
      <c r="D192" s="10" t="s">
        <v>150</v>
      </c>
      <c r="E192" s="61">
        <v>2000</v>
      </c>
      <c r="F192" s="61">
        <v>32</v>
      </c>
      <c r="G192" s="42">
        <f t="shared" si="2"/>
        <v>0.016</v>
      </c>
      <c r="H192" s="7"/>
    </row>
    <row r="193" spans="1:8" ht="14.25" customHeight="1">
      <c r="A193" s="128"/>
      <c r="B193" s="85"/>
      <c r="C193" s="35">
        <v>4410</v>
      </c>
      <c r="D193" s="10" t="s">
        <v>166</v>
      </c>
      <c r="E193" s="61">
        <v>4376</v>
      </c>
      <c r="F193" s="61">
        <v>4138.22</v>
      </c>
      <c r="G193" s="42">
        <f t="shared" si="2"/>
        <v>0.9456627056672761</v>
      </c>
      <c r="H193" s="7"/>
    </row>
    <row r="194" spans="1:8" ht="14.25" customHeight="1">
      <c r="A194" s="128"/>
      <c r="B194" s="85"/>
      <c r="C194" s="35">
        <v>4440</v>
      </c>
      <c r="D194" s="10" t="s">
        <v>174</v>
      </c>
      <c r="E194" s="61">
        <v>37164</v>
      </c>
      <c r="F194" s="61">
        <v>27600</v>
      </c>
      <c r="G194" s="42">
        <f t="shared" si="2"/>
        <v>0.7426541814659348</v>
      </c>
      <c r="H194" s="7"/>
    </row>
    <row r="195" spans="1:8" ht="24.75" customHeight="1">
      <c r="A195" s="128"/>
      <c r="B195" s="120"/>
      <c r="C195" s="35">
        <v>4740</v>
      </c>
      <c r="D195" s="10" t="s">
        <v>248</v>
      </c>
      <c r="E195" s="61">
        <v>1000</v>
      </c>
      <c r="F195" s="61">
        <v>241.71</v>
      </c>
      <c r="G195" s="42">
        <f t="shared" si="2"/>
        <v>0.24171</v>
      </c>
      <c r="H195" s="7"/>
    </row>
    <row r="196" spans="1:8" ht="14.25" customHeight="1">
      <c r="A196" s="128"/>
      <c r="B196" s="79">
        <v>80113</v>
      </c>
      <c r="C196" s="79"/>
      <c r="D196" s="10" t="s">
        <v>193</v>
      </c>
      <c r="E196" s="61">
        <f>SUM(E197:E208)</f>
        <v>151000</v>
      </c>
      <c r="F196" s="61">
        <f>SUM(F197:F208)</f>
        <v>86935.36000000002</v>
      </c>
      <c r="G196" s="42">
        <f t="shared" si="2"/>
        <v>0.5757308609271524</v>
      </c>
      <c r="H196" s="7"/>
    </row>
    <row r="197" spans="1:8" ht="14.25" customHeight="1">
      <c r="A197" s="128"/>
      <c r="B197" s="84"/>
      <c r="C197" s="35">
        <v>4010</v>
      </c>
      <c r="D197" s="10" t="s">
        <v>169</v>
      </c>
      <c r="E197" s="61">
        <v>22709</v>
      </c>
      <c r="F197" s="61">
        <v>8878.42</v>
      </c>
      <c r="G197" s="42">
        <f t="shared" si="2"/>
        <v>0.39096481571183234</v>
      </c>
      <c r="H197" s="7"/>
    </row>
    <row r="198" spans="1:8" ht="14.25" customHeight="1">
      <c r="A198" s="128"/>
      <c r="B198" s="85"/>
      <c r="C198" s="35">
        <v>4040</v>
      </c>
      <c r="D198" s="10" t="s">
        <v>170</v>
      </c>
      <c r="E198" s="61">
        <v>1701</v>
      </c>
      <c r="F198" s="61">
        <v>1700.58</v>
      </c>
      <c r="G198" s="42">
        <f t="shared" si="2"/>
        <v>0.999753086419753</v>
      </c>
      <c r="H198" s="7"/>
    </row>
    <row r="199" spans="1:8" ht="14.25" customHeight="1">
      <c r="A199" s="128"/>
      <c r="B199" s="122"/>
      <c r="C199" s="35">
        <v>4110</v>
      </c>
      <c r="D199" s="10" t="s">
        <v>171</v>
      </c>
      <c r="E199" s="61">
        <v>3954</v>
      </c>
      <c r="F199" s="61">
        <v>3161.18</v>
      </c>
      <c r="G199" s="42">
        <f t="shared" si="2"/>
        <v>0.7994891249367728</v>
      </c>
      <c r="H199" s="7"/>
    </row>
    <row r="200" spans="1:8" ht="14.25" customHeight="1">
      <c r="A200" s="128"/>
      <c r="B200" s="122"/>
      <c r="C200" s="35">
        <v>4120</v>
      </c>
      <c r="D200" s="10" t="s">
        <v>172</v>
      </c>
      <c r="E200" s="61">
        <v>566</v>
      </c>
      <c r="F200" s="61">
        <v>235.8</v>
      </c>
      <c r="G200" s="42">
        <f t="shared" si="2"/>
        <v>0.41660777385159015</v>
      </c>
      <c r="H200" s="7"/>
    </row>
    <row r="201" spans="1:8" ht="14.25" customHeight="1">
      <c r="A201" s="128"/>
      <c r="B201" s="122"/>
      <c r="C201" s="35">
        <v>4170</v>
      </c>
      <c r="D201" s="10" t="s">
        <v>164</v>
      </c>
      <c r="E201" s="61">
        <v>8000</v>
      </c>
      <c r="F201" s="61">
        <v>6630.7</v>
      </c>
      <c r="G201" s="42">
        <f t="shared" si="2"/>
        <v>0.8288375</v>
      </c>
      <c r="H201" s="7"/>
    </row>
    <row r="202" spans="1:8" ht="14.25" customHeight="1">
      <c r="A202" s="128"/>
      <c r="B202" s="122"/>
      <c r="C202" s="35">
        <v>4210</v>
      </c>
      <c r="D202" s="10" t="s">
        <v>156</v>
      </c>
      <c r="E202" s="61">
        <v>26000</v>
      </c>
      <c r="F202" s="61">
        <v>11953.3</v>
      </c>
      <c r="G202" s="42">
        <f t="shared" si="2"/>
        <v>0.4597423076923077</v>
      </c>
      <c r="H202" s="7"/>
    </row>
    <row r="203" spans="1:8" ht="14.25" customHeight="1">
      <c r="A203" s="128"/>
      <c r="B203" s="122"/>
      <c r="C203" s="35">
        <v>4280</v>
      </c>
      <c r="D203" s="10" t="s">
        <v>245</v>
      </c>
      <c r="E203" s="61">
        <v>190</v>
      </c>
      <c r="F203" s="61">
        <v>190</v>
      </c>
      <c r="G203" s="42">
        <f t="shared" si="2"/>
        <v>1</v>
      </c>
      <c r="H203" s="7"/>
    </row>
    <row r="204" spans="1:8" ht="14.25" customHeight="1">
      <c r="A204" s="128"/>
      <c r="B204" s="122"/>
      <c r="C204" s="35">
        <v>4300</v>
      </c>
      <c r="D204" s="10" t="s">
        <v>150</v>
      </c>
      <c r="E204" s="61">
        <v>80427</v>
      </c>
      <c r="F204" s="61">
        <v>51448.98</v>
      </c>
      <c r="G204" s="42">
        <f t="shared" si="2"/>
        <v>0.6396978626580626</v>
      </c>
      <c r="H204" s="7"/>
    </row>
    <row r="205" spans="1:8" ht="24.75" customHeight="1">
      <c r="A205" s="128"/>
      <c r="B205" s="122"/>
      <c r="C205" s="35">
        <v>4360</v>
      </c>
      <c r="D205" s="10" t="s">
        <v>251</v>
      </c>
      <c r="E205" s="61">
        <v>240</v>
      </c>
      <c r="F205" s="61">
        <v>20</v>
      </c>
      <c r="G205" s="42">
        <f t="shared" si="2"/>
        <v>0.08333333333333333</v>
      </c>
      <c r="H205" s="7"/>
    </row>
    <row r="206" spans="1:8" ht="14.25" customHeight="1">
      <c r="A206" s="128"/>
      <c r="B206" s="122"/>
      <c r="C206" s="35">
        <v>4410</v>
      </c>
      <c r="D206" s="10" t="s">
        <v>166</v>
      </c>
      <c r="E206" s="61">
        <v>440</v>
      </c>
      <c r="F206" s="61">
        <v>431.8</v>
      </c>
      <c r="G206" s="42">
        <f t="shared" si="2"/>
        <v>0.9813636363636364</v>
      </c>
      <c r="H206" s="7"/>
    </row>
    <row r="207" spans="1:8" ht="14.25" customHeight="1">
      <c r="A207" s="128"/>
      <c r="B207" s="122"/>
      <c r="C207" s="35">
        <v>4430</v>
      </c>
      <c r="D207" s="10" t="s">
        <v>180</v>
      </c>
      <c r="E207" s="61">
        <v>5968</v>
      </c>
      <c r="F207" s="61">
        <v>1480</v>
      </c>
      <c r="G207" s="42">
        <f t="shared" si="2"/>
        <v>0.2479892761394102</v>
      </c>
      <c r="H207" s="7"/>
    </row>
    <row r="208" spans="1:8" ht="14.25" customHeight="1">
      <c r="A208" s="128"/>
      <c r="B208" s="120"/>
      <c r="C208" s="35">
        <v>4440</v>
      </c>
      <c r="D208" s="10" t="s">
        <v>174</v>
      </c>
      <c r="E208" s="61">
        <v>805</v>
      </c>
      <c r="F208" s="61">
        <v>804.6</v>
      </c>
      <c r="G208" s="42">
        <f t="shared" si="2"/>
        <v>0.9995031055900622</v>
      </c>
      <c r="H208" s="7"/>
    </row>
    <row r="209" spans="1:8" ht="14.25" customHeight="1">
      <c r="A209" s="128"/>
      <c r="B209" s="79">
        <v>80146</v>
      </c>
      <c r="C209" s="79"/>
      <c r="D209" s="10" t="s">
        <v>194</v>
      </c>
      <c r="E209" s="61">
        <f>SUM(E210:E212)</f>
        <v>13311</v>
      </c>
      <c r="F209" s="61">
        <f>SUM(F210:F212)</f>
        <v>8706.02</v>
      </c>
      <c r="G209" s="42">
        <f t="shared" si="2"/>
        <v>0.6540470287731951</v>
      </c>
      <c r="H209" s="7"/>
    </row>
    <row r="210" spans="1:8" ht="14.25" customHeight="1">
      <c r="A210" s="128"/>
      <c r="B210" s="84"/>
      <c r="C210" s="35">
        <v>4210</v>
      </c>
      <c r="D210" s="10" t="s">
        <v>156</v>
      </c>
      <c r="E210" s="61">
        <v>600</v>
      </c>
      <c r="F210" s="61">
        <v>317.2</v>
      </c>
      <c r="G210" s="42">
        <f t="shared" si="2"/>
        <v>0.5286666666666666</v>
      </c>
      <c r="H210" s="7"/>
    </row>
    <row r="211" spans="1:8" ht="14.25" customHeight="1">
      <c r="A211" s="128"/>
      <c r="B211" s="118"/>
      <c r="C211" s="35">
        <v>4410</v>
      </c>
      <c r="D211" s="10" t="s">
        <v>166</v>
      </c>
      <c r="E211" s="61">
        <v>5000</v>
      </c>
      <c r="F211" s="61">
        <v>2190.62</v>
      </c>
      <c r="G211" s="42">
        <f t="shared" si="2"/>
        <v>0.43812399999999996</v>
      </c>
      <c r="H211" s="7"/>
    </row>
    <row r="212" spans="1:8" ht="24" customHeight="1">
      <c r="A212" s="118"/>
      <c r="B212" s="119"/>
      <c r="C212" s="35">
        <v>4700</v>
      </c>
      <c r="D212" s="10" t="s">
        <v>247</v>
      </c>
      <c r="E212" s="61">
        <v>7711</v>
      </c>
      <c r="F212" s="61">
        <v>6198.2</v>
      </c>
      <c r="G212" s="42">
        <f t="shared" si="2"/>
        <v>0.8038127350538192</v>
      </c>
      <c r="H212" s="7"/>
    </row>
    <row r="213" spans="1:8" ht="14.25" customHeight="1">
      <c r="A213" s="130">
        <v>851</v>
      </c>
      <c r="B213" s="130"/>
      <c r="C213" s="130"/>
      <c r="D213" s="40" t="s">
        <v>195</v>
      </c>
      <c r="E213" s="62">
        <f>E216+E229+E214</f>
        <v>133156</v>
      </c>
      <c r="F213" s="62">
        <f>F216+F229+F214</f>
        <v>35654.65</v>
      </c>
      <c r="G213" s="6">
        <f t="shared" si="2"/>
        <v>0.2677660037850341</v>
      </c>
      <c r="H213" s="7">
        <f>F213/$F$352</f>
        <v>0.008072499605359457</v>
      </c>
    </row>
    <row r="214" spans="1:8" ht="14.25" customHeight="1">
      <c r="A214" s="121"/>
      <c r="B214" s="123">
        <v>85153</v>
      </c>
      <c r="C214" s="124"/>
      <c r="D214" s="44" t="s">
        <v>254</v>
      </c>
      <c r="E214" s="63">
        <f>E215</f>
        <v>3000</v>
      </c>
      <c r="F214" s="63">
        <f>F215</f>
        <v>0</v>
      </c>
      <c r="G214" s="42">
        <f t="shared" si="2"/>
        <v>0</v>
      </c>
      <c r="H214" s="43"/>
    </row>
    <row r="215" spans="1:8" ht="14.25" customHeight="1">
      <c r="A215" s="122"/>
      <c r="B215" s="45"/>
      <c r="C215" s="45">
        <v>4210</v>
      </c>
      <c r="D215" s="44" t="s">
        <v>156</v>
      </c>
      <c r="E215" s="63">
        <v>3000</v>
      </c>
      <c r="F215" s="63">
        <v>0</v>
      </c>
      <c r="G215" s="42">
        <f t="shared" si="2"/>
        <v>0</v>
      </c>
      <c r="H215" s="43"/>
    </row>
    <row r="216" spans="1:8" ht="14.25" customHeight="1">
      <c r="A216" s="122"/>
      <c r="B216" s="79">
        <v>85154</v>
      </c>
      <c r="C216" s="79"/>
      <c r="D216" s="10" t="s">
        <v>107</v>
      </c>
      <c r="E216" s="61">
        <f>SUM(E217:E228)</f>
        <v>130000</v>
      </c>
      <c r="F216" s="61">
        <f>SUM(F217:F228)</f>
        <v>35654.65</v>
      </c>
      <c r="G216" s="42">
        <f t="shared" si="2"/>
        <v>0.2742665384615385</v>
      </c>
      <c r="H216" s="7"/>
    </row>
    <row r="217" spans="1:8" ht="48.75" customHeight="1">
      <c r="A217" s="122"/>
      <c r="B217" s="125"/>
      <c r="C217" s="35">
        <v>2830</v>
      </c>
      <c r="D217" s="10" t="s">
        <v>163</v>
      </c>
      <c r="E217" s="61">
        <v>30000</v>
      </c>
      <c r="F217" s="61">
        <v>0</v>
      </c>
      <c r="G217" s="42">
        <f t="shared" si="2"/>
        <v>0</v>
      </c>
      <c r="H217" s="7"/>
    </row>
    <row r="218" spans="1:8" ht="14.25" customHeight="1">
      <c r="A218" s="122"/>
      <c r="B218" s="126"/>
      <c r="C218" s="35">
        <v>3030</v>
      </c>
      <c r="D218" s="10" t="s">
        <v>176</v>
      </c>
      <c r="E218" s="61">
        <v>14000</v>
      </c>
      <c r="F218" s="61">
        <v>7180</v>
      </c>
      <c r="G218" s="42">
        <f t="shared" si="2"/>
        <v>0.5128571428571429</v>
      </c>
      <c r="H218" s="7"/>
    </row>
    <row r="219" spans="1:8" ht="14.25" customHeight="1">
      <c r="A219" s="122"/>
      <c r="B219" s="126"/>
      <c r="C219" s="35">
        <v>4170</v>
      </c>
      <c r="D219" s="10" t="s">
        <v>164</v>
      </c>
      <c r="E219" s="61">
        <v>3000</v>
      </c>
      <c r="F219" s="61">
        <v>0</v>
      </c>
      <c r="G219" s="42">
        <f t="shared" si="2"/>
        <v>0</v>
      </c>
      <c r="H219" s="7"/>
    </row>
    <row r="220" spans="1:8" ht="14.25" customHeight="1">
      <c r="A220" s="122"/>
      <c r="B220" s="126"/>
      <c r="C220" s="35">
        <v>4210</v>
      </c>
      <c r="D220" s="10" t="s">
        <v>156</v>
      </c>
      <c r="E220" s="61">
        <v>27000</v>
      </c>
      <c r="F220" s="61">
        <v>15354.63</v>
      </c>
      <c r="G220" s="42">
        <f t="shared" si="2"/>
        <v>0.5686899999999999</v>
      </c>
      <c r="H220" s="7"/>
    </row>
    <row r="221" spans="1:8" ht="14.25" customHeight="1">
      <c r="A221" s="122"/>
      <c r="B221" s="126"/>
      <c r="C221" s="35">
        <v>4280</v>
      </c>
      <c r="D221" s="10" t="s">
        <v>245</v>
      </c>
      <c r="E221" s="61">
        <v>400</v>
      </c>
      <c r="F221" s="61">
        <v>200</v>
      </c>
      <c r="G221" s="42">
        <f t="shared" si="2"/>
        <v>0.5</v>
      </c>
      <c r="H221" s="7"/>
    </row>
    <row r="222" spans="1:8" ht="14.25" customHeight="1">
      <c r="A222" s="122"/>
      <c r="B222" s="126"/>
      <c r="C222" s="35">
        <v>4300</v>
      </c>
      <c r="D222" s="10" t="s">
        <v>150</v>
      </c>
      <c r="E222" s="61">
        <v>30000</v>
      </c>
      <c r="F222" s="61">
        <v>6638.6</v>
      </c>
      <c r="G222" s="42">
        <f t="shared" si="2"/>
        <v>0.2212866666666667</v>
      </c>
      <c r="H222" s="7"/>
    </row>
    <row r="223" spans="1:8" ht="23.25" customHeight="1">
      <c r="A223" s="122"/>
      <c r="B223" s="126"/>
      <c r="C223" s="35">
        <v>4370</v>
      </c>
      <c r="D223" s="10" t="s">
        <v>246</v>
      </c>
      <c r="E223" s="61">
        <v>800</v>
      </c>
      <c r="F223" s="61">
        <v>256.2</v>
      </c>
      <c r="G223" s="42">
        <f t="shared" si="2"/>
        <v>0.32025</v>
      </c>
      <c r="H223" s="7"/>
    </row>
    <row r="224" spans="1:8" ht="14.25" customHeight="1">
      <c r="A224" s="122"/>
      <c r="B224" s="126"/>
      <c r="C224" s="35">
        <v>4410</v>
      </c>
      <c r="D224" s="10" t="s">
        <v>166</v>
      </c>
      <c r="E224" s="61">
        <v>4000</v>
      </c>
      <c r="F224" s="61">
        <v>1085.77</v>
      </c>
      <c r="G224" s="42">
        <f t="shared" si="2"/>
        <v>0.2714425</v>
      </c>
      <c r="H224" s="7"/>
    </row>
    <row r="225" spans="1:8" ht="14.25" customHeight="1">
      <c r="A225" s="122"/>
      <c r="B225" s="126"/>
      <c r="C225" s="35">
        <v>4610</v>
      </c>
      <c r="D225" s="10" t="s">
        <v>182</v>
      </c>
      <c r="E225" s="61">
        <v>1000</v>
      </c>
      <c r="F225" s="61">
        <v>400</v>
      </c>
      <c r="G225" s="42">
        <f t="shared" si="2"/>
        <v>0.4</v>
      </c>
      <c r="H225" s="7"/>
    </row>
    <row r="226" spans="1:8" ht="23.25" customHeight="1">
      <c r="A226" s="122"/>
      <c r="B226" s="126"/>
      <c r="C226" s="35">
        <v>4700</v>
      </c>
      <c r="D226" s="10" t="s">
        <v>247</v>
      </c>
      <c r="E226" s="61">
        <v>6000</v>
      </c>
      <c r="F226" s="61">
        <v>890</v>
      </c>
      <c r="G226" s="42">
        <f t="shared" si="2"/>
        <v>0.14833333333333334</v>
      </c>
      <c r="H226" s="7"/>
    </row>
    <row r="227" spans="1:8" ht="24" customHeight="1">
      <c r="A227" s="122"/>
      <c r="B227" s="126"/>
      <c r="C227" s="35">
        <v>4740</v>
      </c>
      <c r="D227" s="10" t="s">
        <v>248</v>
      </c>
      <c r="E227" s="61">
        <v>5500</v>
      </c>
      <c r="F227" s="61">
        <v>12.74</v>
      </c>
      <c r="G227" s="42">
        <f t="shared" si="2"/>
        <v>0.0023163636363636364</v>
      </c>
      <c r="H227" s="7"/>
    </row>
    <row r="228" spans="1:8" ht="24" customHeight="1">
      <c r="A228" s="122"/>
      <c r="B228" s="127"/>
      <c r="C228" s="35">
        <v>4750</v>
      </c>
      <c r="D228" s="10" t="s">
        <v>249</v>
      </c>
      <c r="E228" s="61">
        <v>8300</v>
      </c>
      <c r="F228" s="61">
        <v>3636.71</v>
      </c>
      <c r="G228" s="42">
        <f t="shared" si="2"/>
        <v>0.43815783132530123</v>
      </c>
      <c r="H228" s="7"/>
    </row>
    <row r="229" spans="1:8" ht="14.25" customHeight="1">
      <c r="A229" s="122"/>
      <c r="B229" s="142">
        <v>85195</v>
      </c>
      <c r="C229" s="143"/>
      <c r="D229" s="10" t="s">
        <v>148</v>
      </c>
      <c r="E229" s="61">
        <f>E230</f>
        <v>156</v>
      </c>
      <c r="F229" s="61">
        <f>F230</f>
        <v>0</v>
      </c>
      <c r="G229" s="42">
        <f t="shared" si="2"/>
        <v>0</v>
      </c>
      <c r="H229" s="7"/>
    </row>
    <row r="230" spans="1:8" ht="14.25" customHeight="1">
      <c r="A230" s="120"/>
      <c r="B230" s="67"/>
      <c r="C230" s="35">
        <v>4210</v>
      </c>
      <c r="D230" s="10" t="s">
        <v>156</v>
      </c>
      <c r="E230" s="61">
        <v>156</v>
      </c>
      <c r="F230" s="61">
        <v>0</v>
      </c>
      <c r="G230" s="42">
        <f t="shared" si="2"/>
        <v>0</v>
      </c>
      <c r="H230" s="7"/>
    </row>
    <row r="231" spans="1:8" ht="14.25" customHeight="1">
      <c r="A231" s="130">
        <v>852</v>
      </c>
      <c r="B231" s="130"/>
      <c r="C231" s="130"/>
      <c r="D231" s="40" t="s">
        <v>196</v>
      </c>
      <c r="E231" s="62">
        <f>E232+E234+E249+E251+E254+E256+E273+E279</f>
        <v>2666542</v>
      </c>
      <c r="F231" s="62">
        <f>F232+F234+F249+F251+F254+F256+F273+F279</f>
        <v>1139616.53</v>
      </c>
      <c r="G231" s="6">
        <f aca="true" t="shared" si="3" ref="G231:G309">F231/E231</f>
        <v>0.4273761785863489</v>
      </c>
      <c r="H231" s="7">
        <f>F231/$F$352</f>
        <v>0.25801835072525225</v>
      </c>
    </row>
    <row r="232" spans="1:8" ht="14.25" customHeight="1">
      <c r="A232" s="84"/>
      <c r="B232" s="87">
        <v>85202</v>
      </c>
      <c r="C232" s="88"/>
      <c r="D232" s="10" t="s">
        <v>197</v>
      </c>
      <c r="E232" s="61">
        <f>E233</f>
        <v>32900</v>
      </c>
      <c r="F232" s="61">
        <f>F233</f>
        <v>15813.62</v>
      </c>
      <c r="G232" s="42">
        <f t="shared" si="3"/>
        <v>0.4806571428571429</v>
      </c>
      <c r="H232" s="7"/>
    </row>
    <row r="233" spans="1:8" ht="14.25" customHeight="1">
      <c r="A233" s="122"/>
      <c r="B233" s="35"/>
      <c r="C233" s="35">
        <v>3110</v>
      </c>
      <c r="D233" s="10" t="s">
        <v>198</v>
      </c>
      <c r="E233" s="61">
        <v>32900</v>
      </c>
      <c r="F233" s="61">
        <v>15813.62</v>
      </c>
      <c r="G233" s="42">
        <f t="shared" si="3"/>
        <v>0.4806571428571429</v>
      </c>
      <c r="H233" s="7"/>
    </row>
    <row r="234" spans="1:8" ht="24" customHeight="1">
      <c r="A234" s="122"/>
      <c r="B234" s="79">
        <v>85212</v>
      </c>
      <c r="C234" s="79"/>
      <c r="D234" s="10" t="s">
        <v>113</v>
      </c>
      <c r="E234" s="61">
        <f>SUM(E235:E248)</f>
        <v>1682328</v>
      </c>
      <c r="F234" s="61">
        <f>SUM(F235:F248)</f>
        <v>657392.2500000001</v>
      </c>
      <c r="G234" s="42">
        <f t="shared" si="3"/>
        <v>0.3907634242549611</v>
      </c>
      <c r="H234" s="7"/>
    </row>
    <row r="235" spans="1:8" ht="14.25" customHeight="1">
      <c r="A235" s="122"/>
      <c r="B235" s="84"/>
      <c r="C235" s="35">
        <v>3110</v>
      </c>
      <c r="D235" s="10" t="s">
        <v>198</v>
      </c>
      <c r="E235" s="61">
        <v>1632738</v>
      </c>
      <c r="F235" s="61">
        <v>637446.56</v>
      </c>
      <c r="G235" s="42">
        <f t="shared" si="3"/>
        <v>0.39041570662286296</v>
      </c>
      <c r="H235" s="7"/>
    </row>
    <row r="236" spans="1:8" ht="14.25" customHeight="1">
      <c r="A236" s="122"/>
      <c r="B236" s="85"/>
      <c r="C236" s="35">
        <v>4010</v>
      </c>
      <c r="D236" s="10" t="s">
        <v>169</v>
      </c>
      <c r="E236" s="61">
        <v>21807</v>
      </c>
      <c r="F236" s="61">
        <v>8828.04</v>
      </c>
      <c r="G236" s="42">
        <f t="shared" si="3"/>
        <v>0.4048259733113221</v>
      </c>
      <c r="H236" s="7"/>
    </row>
    <row r="237" spans="1:8" ht="14.25" customHeight="1">
      <c r="A237" s="122"/>
      <c r="B237" s="85"/>
      <c r="C237" s="35">
        <v>4040</v>
      </c>
      <c r="D237" s="10" t="s">
        <v>170</v>
      </c>
      <c r="E237" s="61">
        <v>1330</v>
      </c>
      <c r="F237" s="61">
        <v>1329.17</v>
      </c>
      <c r="G237" s="42">
        <f t="shared" si="3"/>
        <v>0.9993759398496241</v>
      </c>
      <c r="H237" s="7"/>
    </row>
    <row r="238" spans="1:8" ht="14.25" customHeight="1">
      <c r="A238" s="122"/>
      <c r="B238" s="85"/>
      <c r="C238" s="35">
        <v>4110</v>
      </c>
      <c r="D238" s="10" t="s">
        <v>171</v>
      </c>
      <c r="E238" s="61">
        <v>4180</v>
      </c>
      <c r="F238" s="61">
        <v>1994.25</v>
      </c>
      <c r="G238" s="42">
        <f t="shared" si="3"/>
        <v>0.4770933014354067</v>
      </c>
      <c r="H238" s="7"/>
    </row>
    <row r="239" spans="1:8" ht="14.25" customHeight="1">
      <c r="A239" s="122"/>
      <c r="B239" s="85"/>
      <c r="C239" s="35">
        <v>4120</v>
      </c>
      <c r="D239" s="10" t="s">
        <v>172</v>
      </c>
      <c r="E239" s="61">
        <v>567</v>
      </c>
      <c r="F239" s="61">
        <v>270.56</v>
      </c>
      <c r="G239" s="42">
        <f t="shared" si="3"/>
        <v>0.47717813051146385</v>
      </c>
      <c r="H239" s="7"/>
    </row>
    <row r="240" spans="1:8" ht="14.25" customHeight="1">
      <c r="A240" s="122"/>
      <c r="B240" s="85"/>
      <c r="C240" s="35">
        <v>4210</v>
      </c>
      <c r="D240" s="10" t="s">
        <v>156</v>
      </c>
      <c r="E240" s="61">
        <v>3300</v>
      </c>
      <c r="F240" s="61">
        <v>416.19</v>
      </c>
      <c r="G240" s="42">
        <f t="shared" si="3"/>
        <v>0.12611818181818182</v>
      </c>
      <c r="H240" s="7"/>
    </row>
    <row r="241" spans="1:8" ht="14.25" customHeight="1">
      <c r="A241" s="122"/>
      <c r="B241" s="85"/>
      <c r="C241" s="35">
        <v>4280</v>
      </c>
      <c r="D241" s="10" t="s">
        <v>245</v>
      </c>
      <c r="E241" s="61">
        <v>30</v>
      </c>
      <c r="F241" s="61">
        <v>0</v>
      </c>
      <c r="G241" s="42">
        <f t="shared" si="3"/>
        <v>0</v>
      </c>
      <c r="H241" s="7"/>
    </row>
    <row r="242" spans="1:8" ht="14.25" customHeight="1">
      <c r="A242" s="122"/>
      <c r="B242" s="85"/>
      <c r="C242" s="35">
        <v>4300</v>
      </c>
      <c r="D242" s="10" t="s">
        <v>150</v>
      </c>
      <c r="E242" s="61">
        <v>9020</v>
      </c>
      <c r="F242" s="61">
        <v>4340.72</v>
      </c>
      <c r="G242" s="42">
        <f t="shared" si="3"/>
        <v>0.48123281596452333</v>
      </c>
      <c r="H242" s="7"/>
    </row>
    <row r="243" spans="1:8" ht="23.25" customHeight="1">
      <c r="A243" s="122"/>
      <c r="B243" s="85"/>
      <c r="C243" s="35">
        <v>4370</v>
      </c>
      <c r="D243" s="10" t="s">
        <v>246</v>
      </c>
      <c r="E243" s="61">
        <v>2088</v>
      </c>
      <c r="F243" s="61">
        <v>1011.78</v>
      </c>
      <c r="G243" s="42">
        <f t="shared" si="3"/>
        <v>0.4845689655172414</v>
      </c>
      <c r="H243" s="7"/>
    </row>
    <row r="244" spans="1:8" ht="14.25" customHeight="1">
      <c r="A244" s="122"/>
      <c r="B244" s="85"/>
      <c r="C244" s="35">
        <v>4410</v>
      </c>
      <c r="D244" s="10" t="s">
        <v>166</v>
      </c>
      <c r="E244" s="61">
        <v>700</v>
      </c>
      <c r="F244" s="61">
        <v>70.38</v>
      </c>
      <c r="G244" s="42">
        <f t="shared" si="3"/>
        <v>0.10054285714285714</v>
      </c>
      <c r="H244" s="7"/>
    </row>
    <row r="245" spans="1:8" ht="14.25" customHeight="1">
      <c r="A245" s="122"/>
      <c r="B245" s="122"/>
      <c r="C245" s="35">
        <v>4440</v>
      </c>
      <c r="D245" s="10" t="s">
        <v>174</v>
      </c>
      <c r="E245" s="61">
        <v>768</v>
      </c>
      <c r="F245" s="61">
        <v>300</v>
      </c>
      <c r="G245" s="42">
        <f t="shared" si="3"/>
        <v>0.390625</v>
      </c>
      <c r="H245" s="7"/>
    </row>
    <row r="246" spans="1:8" ht="22.5" customHeight="1">
      <c r="A246" s="122"/>
      <c r="B246" s="122"/>
      <c r="C246" s="35">
        <v>4700</v>
      </c>
      <c r="D246" s="10" t="s">
        <v>247</v>
      </c>
      <c r="E246" s="61">
        <v>1500</v>
      </c>
      <c r="F246" s="61">
        <v>106</v>
      </c>
      <c r="G246" s="42">
        <f t="shared" si="3"/>
        <v>0.07066666666666667</v>
      </c>
      <c r="H246" s="7"/>
    </row>
    <row r="247" spans="1:8" ht="24.75" customHeight="1">
      <c r="A247" s="122"/>
      <c r="B247" s="122"/>
      <c r="C247" s="35">
        <v>4740</v>
      </c>
      <c r="D247" s="10" t="s">
        <v>248</v>
      </c>
      <c r="E247" s="61">
        <v>1600</v>
      </c>
      <c r="F247" s="61">
        <v>52.5</v>
      </c>
      <c r="G247" s="42">
        <f t="shared" si="3"/>
        <v>0.0328125</v>
      </c>
      <c r="H247" s="7"/>
    </row>
    <row r="248" spans="1:8" ht="23.25" customHeight="1">
      <c r="A248" s="122"/>
      <c r="B248" s="120"/>
      <c r="C248" s="35">
        <v>4750</v>
      </c>
      <c r="D248" s="10" t="s">
        <v>249</v>
      </c>
      <c r="E248" s="61">
        <v>2700</v>
      </c>
      <c r="F248" s="61">
        <v>1226.1</v>
      </c>
      <c r="G248" s="42">
        <f t="shared" si="3"/>
        <v>0.4541111111111111</v>
      </c>
      <c r="H248" s="7"/>
    </row>
    <row r="249" spans="1:8" ht="26.25" customHeight="1">
      <c r="A249" s="122"/>
      <c r="B249" s="79">
        <v>85213</v>
      </c>
      <c r="C249" s="79"/>
      <c r="D249" s="10" t="s">
        <v>199</v>
      </c>
      <c r="E249" s="61">
        <f>E250</f>
        <v>14400</v>
      </c>
      <c r="F249" s="61">
        <f>F250</f>
        <v>7363.53</v>
      </c>
      <c r="G249" s="42">
        <f t="shared" si="3"/>
        <v>0.51135625</v>
      </c>
      <c r="H249" s="7"/>
    </row>
    <row r="250" spans="1:8" ht="14.25" customHeight="1">
      <c r="A250" s="122"/>
      <c r="B250" s="35"/>
      <c r="C250" s="35">
        <v>4130</v>
      </c>
      <c r="D250" s="10" t="s">
        <v>200</v>
      </c>
      <c r="E250" s="61">
        <v>14400</v>
      </c>
      <c r="F250" s="61">
        <v>7363.53</v>
      </c>
      <c r="G250" s="42">
        <f t="shared" si="3"/>
        <v>0.51135625</v>
      </c>
      <c r="H250" s="7"/>
    </row>
    <row r="251" spans="1:8" ht="26.25" customHeight="1">
      <c r="A251" s="122"/>
      <c r="B251" s="79">
        <v>85214</v>
      </c>
      <c r="C251" s="79"/>
      <c r="D251" s="10" t="s">
        <v>117</v>
      </c>
      <c r="E251" s="61">
        <f>E252+E253</f>
        <v>389628</v>
      </c>
      <c r="F251" s="61">
        <f>F252+F253</f>
        <v>145542.58000000002</v>
      </c>
      <c r="G251" s="42">
        <f t="shared" si="3"/>
        <v>0.37354240454998106</v>
      </c>
      <c r="H251" s="7"/>
    </row>
    <row r="252" spans="1:8" ht="24" customHeight="1">
      <c r="A252" s="122"/>
      <c r="B252" s="84"/>
      <c r="C252" s="35">
        <v>3020</v>
      </c>
      <c r="D252" s="10" t="s">
        <v>178</v>
      </c>
      <c r="E252" s="61">
        <v>13000</v>
      </c>
      <c r="F252" s="61">
        <v>2938.88</v>
      </c>
      <c r="G252" s="42">
        <f t="shared" si="3"/>
        <v>0.2260676923076923</v>
      </c>
      <c r="H252" s="7"/>
    </row>
    <row r="253" spans="1:8" ht="14.25" customHeight="1">
      <c r="A253" s="122"/>
      <c r="B253" s="86"/>
      <c r="C253" s="35">
        <v>3110</v>
      </c>
      <c r="D253" s="10" t="s">
        <v>198</v>
      </c>
      <c r="E253" s="61">
        <v>376628</v>
      </c>
      <c r="F253" s="61">
        <v>142603.7</v>
      </c>
      <c r="G253" s="42">
        <v>0</v>
      </c>
      <c r="H253" s="7"/>
    </row>
    <row r="254" spans="1:8" ht="14.25" customHeight="1">
      <c r="A254" s="122"/>
      <c r="B254" s="79">
        <v>85215</v>
      </c>
      <c r="C254" s="79"/>
      <c r="D254" s="10" t="s">
        <v>201</v>
      </c>
      <c r="E254" s="61">
        <f>E255</f>
        <v>207000</v>
      </c>
      <c r="F254" s="61">
        <f>F255</f>
        <v>136410.83</v>
      </c>
      <c r="G254" s="42">
        <f t="shared" si="3"/>
        <v>0.6589895169082125</v>
      </c>
      <c r="H254" s="7"/>
    </row>
    <row r="255" spans="1:8" ht="14.25" customHeight="1">
      <c r="A255" s="122"/>
      <c r="B255" s="35"/>
      <c r="C255" s="35">
        <v>3110</v>
      </c>
      <c r="D255" s="10" t="s">
        <v>198</v>
      </c>
      <c r="E255" s="61">
        <v>207000</v>
      </c>
      <c r="F255" s="61">
        <v>136410.83</v>
      </c>
      <c r="G255" s="42">
        <f t="shared" si="3"/>
        <v>0.6589895169082125</v>
      </c>
      <c r="H255" s="7"/>
    </row>
    <row r="256" spans="1:8" ht="14.25" customHeight="1">
      <c r="A256" s="122"/>
      <c r="B256" s="79">
        <v>85219</v>
      </c>
      <c r="C256" s="79"/>
      <c r="D256" s="10" t="s">
        <v>120</v>
      </c>
      <c r="E256" s="61">
        <f>SUM(E257:E272)</f>
        <v>204327</v>
      </c>
      <c r="F256" s="61">
        <f>SUM(F257:F272)</f>
        <v>93575.54000000001</v>
      </c>
      <c r="G256" s="42">
        <f t="shared" si="3"/>
        <v>0.4579695292350008</v>
      </c>
      <c r="H256" s="7"/>
    </row>
    <row r="257" spans="1:8" ht="14.25" customHeight="1">
      <c r="A257" s="122"/>
      <c r="B257" s="125"/>
      <c r="C257" s="35">
        <v>4010</v>
      </c>
      <c r="D257" s="10" t="s">
        <v>169</v>
      </c>
      <c r="E257" s="61">
        <v>130205</v>
      </c>
      <c r="F257" s="61">
        <v>60260.1</v>
      </c>
      <c r="G257" s="42">
        <f t="shared" si="3"/>
        <v>0.4628094159210476</v>
      </c>
      <c r="H257" s="7"/>
    </row>
    <row r="258" spans="1:8" ht="14.25" customHeight="1">
      <c r="A258" s="122"/>
      <c r="B258" s="141"/>
      <c r="C258" s="35">
        <v>4040</v>
      </c>
      <c r="D258" s="10" t="s">
        <v>170</v>
      </c>
      <c r="E258" s="61">
        <v>10530</v>
      </c>
      <c r="F258" s="61">
        <v>9909.57</v>
      </c>
      <c r="G258" s="42">
        <f t="shared" si="3"/>
        <v>0.941079772079772</v>
      </c>
      <c r="H258" s="7"/>
    </row>
    <row r="259" spans="1:8" ht="14.25" customHeight="1">
      <c r="A259" s="122"/>
      <c r="B259" s="141"/>
      <c r="C259" s="35">
        <v>4110</v>
      </c>
      <c r="D259" s="10" t="s">
        <v>171</v>
      </c>
      <c r="E259" s="61">
        <v>25500</v>
      </c>
      <c r="F259" s="61">
        <v>12404.67</v>
      </c>
      <c r="G259" s="42">
        <f t="shared" si="3"/>
        <v>0.48645764705882355</v>
      </c>
      <c r="H259" s="7"/>
    </row>
    <row r="260" spans="1:8" ht="14.25" customHeight="1">
      <c r="A260" s="122"/>
      <c r="B260" s="141"/>
      <c r="C260" s="35">
        <v>4120</v>
      </c>
      <c r="D260" s="10" t="s">
        <v>172</v>
      </c>
      <c r="E260" s="61">
        <v>3500</v>
      </c>
      <c r="F260" s="61">
        <v>1743.75</v>
      </c>
      <c r="G260" s="42">
        <f t="shared" si="3"/>
        <v>0.4982142857142857</v>
      </c>
      <c r="H260" s="7"/>
    </row>
    <row r="261" spans="1:8" ht="14.25" customHeight="1">
      <c r="A261" s="122"/>
      <c r="B261" s="141"/>
      <c r="C261" s="35">
        <v>4170</v>
      </c>
      <c r="D261" s="10" t="s">
        <v>164</v>
      </c>
      <c r="E261" s="61">
        <v>1500</v>
      </c>
      <c r="F261" s="61">
        <v>0</v>
      </c>
      <c r="G261" s="42">
        <f t="shared" si="3"/>
        <v>0</v>
      </c>
      <c r="H261" s="7"/>
    </row>
    <row r="262" spans="1:8" ht="14.25" customHeight="1">
      <c r="A262" s="122"/>
      <c r="B262" s="141"/>
      <c r="C262" s="35">
        <v>4210</v>
      </c>
      <c r="D262" s="10" t="s">
        <v>156</v>
      </c>
      <c r="E262" s="61">
        <v>2000</v>
      </c>
      <c r="F262" s="61">
        <v>467.63</v>
      </c>
      <c r="G262" s="42">
        <f t="shared" si="3"/>
        <v>0.233815</v>
      </c>
      <c r="H262" s="7"/>
    </row>
    <row r="263" spans="1:8" ht="14.25" customHeight="1">
      <c r="A263" s="122"/>
      <c r="B263" s="141"/>
      <c r="C263" s="35">
        <v>4260</v>
      </c>
      <c r="D263" s="10" t="s">
        <v>162</v>
      </c>
      <c r="E263" s="61">
        <v>1025</v>
      </c>
      <c r="F263" s="61">
        <v>606.12</v>
      </c>
      <c r="G263" s="42">
        <f t="shared" si="3"/>
        <v>0.5913365853658537</v>
      </c>
      <c r="H263" s="7"/>
    </row>
    <row r="264" spans="1:8" ht="14.25" customHeight="1">
      <c r="A264" s="122"/>
      <c r="B264" s="141"/>
      <c r="C264" s="35">
        <v>4280</v>
      </c>
      <c r="D264" s="10" t="s">
        <v>245</v>
      </c>
      <c r="E264" s="61">
        <v>100</v>
      </c>
      <c r="F264" s="61">
        <v>30</v>
      </c>
      <c r="G264" s="42">
        <f t="shared" si="3"/>
        <v>0.3</v>
      </c>
      <c r="H264" s="7"/>
    </row>
    <row r="265" spans="1:8" ht="14.25" customHeight="1">
      <c r="A265" s="122"/>
      <c r="B265" s="141"/>
      <c r="C265" s="35">
        <v>4300</v>
      </c>
      <c r="D265" s="10" t="s">
        <v>150</v>
      </c>
      <c r="E265" s="61">
        <v>14169</v>
      </c>
      <c r="F265" s="61">
        <v>2418.02</v>
      </c>
      <c r="G265" s="42">
        <f t="shared" si="3"/>
        <v>0.17065565671536453</v>
      </c>
      <c r="H265" s="7"/>
    </row>
    <row r="266" spans="1:8" ht="14.25" customHeight="1">
      <c r="A266" s="122"/>
      <c r="B266" s="141"/>
      <c r="C266" s="35">
        <v>4350</v>
      </c>
      <c r="D266" s="10" t="s">
        <v>173</v>
      </c>
      <c r="E266" s="61">
        <v>950</v>
      </c>
      <c r="F266" s="61">
        <v>507.22</v>
      </c>
      <c r="G266" s="42">
        <f t="shared" si="3"/>
        <v>0.5339157894736842</v>
      </c>
      <c r="H266" s="7"/>
    </row>
    <row r="267" spans="1:8" ht="24" customHeight="1">
      <c r="A267" s="122"/>
      <c r="B267" s="141"/>
      <c r="C267" s="35">
        <v>4370</v>
      </c>
      <c r="D267" s="10" t="s">
        <v>246</v>
      </c>
      <c r="E267" s="61">
        <v>4176</v>
      </c>
      <c r="F267" s="61">
        <v>823.13</v>
      </c>
      <c r="G267" s="42">
        <f t="shared" si="3"/>
        <v>0.1971096743295019</v>
      </c>
      <c r="H267" s="7"/>
    </row>
    <row r="268" spans="1:8" ht="14.25" customHeight="1">
      <c r="A268" s="122"/>
      <c r="B268" s="141"/>
      <c r="C268" s="35">
        <v>4410</v>
      </c>
      <c r="D268" s="10" t="s">
        <v>166</v>
      </c>
      <c r="E268" s="61">
        <v>3500</v>
      </c>
      <c r="F268" s="61">
        <v>1491.83</v>
      </c>
      <c r="G268" s="42">
        <f t="shared" si="3"/>
        <v>0.4262371428571428</v>
      </c>
      <c r="H268" s="7"/>
    </row>
    <row r="269" spans="1:8" ht="14.25" customHeight="1">
      <c r="A269" s="122"/>
      <c r="B269" s="141"/>
      <c r="C269" s="35">
        <v>4440</v>
      </c>
      <c r="D269" s="10" t="s">
        <v>174</v>
      </c>
      <c r="E269" s="61">
        <v>3072</v>
      </c>
      <c r="F269" s="61">
        <v>2300</v>
      </c>
      <c r="G269" s="42">
        <f t="shared" si="3"/>
        <v>0.7486979166666666</v>
      </c>
      <c r="H269" s="7"/>
    </row>
    <row r="270" spans="1:8" ht="23.25" customHeight="1">
      <c r="A270" s="122"/>
      <c r="B270" s="126"/>
      <c r="C270" s="35">
        <v>4700</v>
      </c>
      <c r="D270" s="10" t="s">
        <v>247</v>
      </c>
      <c r="E270" s="61">
        <v>3000</v>
      </c>
      <c r="F270" s="61">
        <v>429</v>
      </c>
      <c r="G270" s="42">
        <f t="shared" si="3"/>
        <v>0.143</v>
      </c>
      <c r="H270" s="7"/>
    </row>
    <row r="271" spans="1:8" ht="24.75" customHeight="1">
      <c r="A271" s="122"/>
      <c r="B271" s="126"/>
      <c r="C271" s="35">
        <v>4740</v>
      </c>
      <c r="D271" s="10" t="s">
        <v>248</v>
      </c>
      <c r="E271" s="61">
        <v>600</v>
      </c>
      <c r="F271" s="61">
        <v>184.5</v>
      </c>
      <c r="G271" s="42">
        <f t="shared" si="3"/>
        <v>0.3075</v>
      </c>
      <c r="H271" s="7"/>
    </row>
    <row r="272" spans="1:8" ht="26.25" customHeight="1">
      <c r="A272" s="122"/>
      <c r="B272" s="127"/>
      <c r="C272" s="35">
        <v>4750</v>
      </c>
      <c r="D272" s="10" t="s">
        <v>249</v>
      </c>
      <c r="E272" s="61">
        <v>500</v>
      </c>
      <c r="F272" s="61">
        <v>0</v>
      </c>
      <c r="G272" s="42">
        <f t="shared" si="3"/>
        <v>0</v>
      </c>
      <c r="H272" s="7"/>
    </row>
    <row r="273" spans="1:8" ht="14.25" customHeight="1">
      <c r="A273" s="122"/>
      <c r="B273" s="87">
        <v>85228</v>
      </c>
      <c r="C273" s="88"/>
      <c r="D273" s="10" t="s">
        <v>123</v>
      </c>
      <c r="E273" s="61">
        <f>SUM(E274:E278)</f>
        <v>29180</v>
      </c>
      <c r="F273" s="61">
        <f>SUM(F274:F278)</f>
        <v>13370.279999999997</v>
      </c>
      <c r="G273" s="42">
        <f t="shared" si="3"/>
        <v>0.4582001370801918</v>
      </c>
      <c r="H273" s="7"/>
    </row>
    <row r="274" spans="1:8" ht="14.25" customHeight="1">
      <c r="A274" s="122"/>
      <c r="B274" s="126"/>
      <c r="C274" s="35">
        <v>4010</v>
      </c>
      <c r="D274" s="10" t="s">
        <v>169</v>
      </c>
      <c r="E274" s="61">
        <v>21600</v>
      </c>
      <c r="F274" s="61">
        <v>9542.23</v>
      </c>
      <c r="G274" s="42">
        <f t="shared" si="3"/>
        <v>0.4417699074074074</v>
      </c>
      <c r="H274" s="7"/>
    </row>
    <row r="275" spans="1:8" ht="14.25" customHeight="1">
      <c r="A275" s="122"/>
      <c r="B275" s="126"/>
      <c r="C275" s="35">
        <v>4040</v>
      </c>
      <c r="D275" s="10" t="s">
        <v>170</v>
      </c>
      <c r="E275" s="61">
        <v>1332</v>
      </c>
      <c r="F275" s="61">
        <v>1331.96</v>
      </c>
      <c r="G275" s="42">
        <f t="shared" si="3"/>
        <v>0.99996996996997</v>
      </c>
      <c r="H275" s="7"/>
    </row>
    <row r="276" spans="1:8" ht="14.25" customHeight="1">
      <c r="A276" s="122"/>
      <c r="B276" s="126"/>
      <c r="C276" s="35">
        <v>4110</v>
      </c>
      <c r="D276" s="10" t="s">
        <v>171</v>
      </c>
      <c r="E276" s="61">
        <v>4590</v>
      </c>
      <c r="F276" s="61">
        <v>2082.96</v>
      </c>
      <c r="G276" s="42">
        <f t="shared" si="3"/>
        <v>0.4538039215686275</v>
      </c>
      <c r="H276" s="7"/>
    </row>
    <row r="277" spans="1:8" ht="14.25" customHeight="1">
      <c r="A277" s="122"/>
      <c r="B277" s="126"/>
      <c r="C277" s="35">
        <v>4120</v>
      </c>
      <c r="D277" s="10" t="s">
        <v>172</v>
      </c>
      <c r="E277" s="61">
        <v>890</v>
      </c>
      <c r="F277" s="61">
        <v>413.13</v>
      </c>
      <c r="G277" s="42">
        <f t="shared" si="3"/>
        <v>0.4641910112359551</v>
      </c>
      <c r="H277" s="7"/>
    </row>
    <row r="278" spans="1:8" ht="14.25" customHeight="1">
      <c r="A278" s="122"/>
      <c r="B278" s="127"/>
      <c r="C278" s="35">
        <v>4440</v>
      </c>
      <c r="D278" s="10" t="s">
        <v>174</v>
      </c>
      <c r="E278" s="61">
        <v>768</v>
      </c>
      <c r="F278" s="61">
        <v>0</v>
      </c>
      <c r="G278" s="42">
        <f t="shared" si="3"/>
        <v>0</v>
      </c>
      <c r="H278" s="7"/>
    </row>
    <row r="279" spans="1:8" ht="14.25" customHeight="1">
      <c r="A279" s="122"/>
      <c r="B279" s="79">
        <v>85295</v>
      </c>
      <c r="C279" s="79"/>
      <c r="D279" s="10" t="s">
        <v>148</v>
      </c>
      <c r="E279" s="61">
        <f>E281+E282+E283+E280</f>
        <v>106779</v>
      </c>
      <c r="F279" s="61">
        <f>F281+F282+F283+F280</f>
        <v>70147.9</v>
      </c>
      <c r="G279" s="42">
        <f t="shared" si="3"/>
        <v>0.6569447175942834</v>
      </c>
      <c r="H279" s="7"/>
    </row>
    <row r="280" spans="1:8" ht="14.25" customHeight="1">
      <c r="A280" s="122"/>
      <c r="B280" s="84"/>
      <c r="C280" s="35">
        <v>3110</v>
      </c>
      <c r="D280" s="10" t="s">
        <v>198</v>
      </c>
      <c r="E280" s="61">
        <v>96019</v>
      </c>
      <c r="F280" s="61">
        <v>69095.72</v>
      </c>
      <c r="G280" s="42">
        <f t="shared" si="3"/>
        <v>0.7196046615773961</v>
      </c>
      <c r="H280" s="7"/>
    </row>
    <row r="281" spans="1:8" ht="14.25" customHeight="1">
      <c r="A281" s="122"/>
      <c r="B281" s="122"/>
      <c r="C281" s="35">
        <v>4170</v>
      </c>
      <c r="D281" s="10" t="s">
        <v>164</v>
      </c>
      <c r="E281" s="61">
        <v>5760</v>
      </c>
      <c r="F281" s="61">
        <v>968.06</v>
      </c>
      <c r="G281" s="42">
        <f t="shared" si="3"/>
        <v>0.16806597222222222</v>
      </c>
      <c r="H281" s="7"/>
    </row>
    <row r="282" spans="1:8" ht="14.25" customHeight="1">
      <c r="A282" s="122"/>
      <c r="B282" s="122"/>
      <c r="C282" s="35">
        <v>4210</v>
      </c>
      <c r="D282" s="10" t="s">
        <v>156</v>
      </c>
      <c r="E282" s="61">
        <v>2500</v>
      </c>
      <c r="F282" s="61">
        <v>84.12</v>
      </c>
      <c r="G282" s="42">
        <f t="shared" si="3"/>
        <v>0.033648000000000004</v>
      </c>
      <c r="H282" s="7"/>
    </row>
    <row r="283" spans="1:8" ht="14.25" customHeight="1">
      <c r="A283" s="120"/>
      <c r="B283" s="120"/>
      <c r="C283" s="35">
        <v>4300</v>
      </c>
      <c r="D283" s="10" t="s">
        <v>150</v>
      </c>
      <c r="E283" s="61">
        <v>2500</v>
      </c>
      <c r="F283" s="61">
        <v>0</v>
      </c>
      <c r="G283" s="42">
        <f t="shared" si="3"/>
        <v>0</v>
      </c>
      <c r="H283" s="7"/>
    </row>
    <row r="284" spans="1:8" ht="14.25" customHeight="1">
      <c r="A284" s="91">
        <v>853</v>
      </c>
      <c r="B284" s="139"/>
      <c r="C284" s="140"/>
      <c r="D284" s="40" t="s">
        <v>202</v>
      </c>
      <c r="E284" s="62">
        <f>E285</f>
        <v>3000</v>
      </c>
      <c r="F284" s="62">
        <f>F285</f>
        <v>0</v>
      </c>
      <c r="G284" s="6">
        <f t="shared" si="3"/>
        <v>0</v>
      </c>
      <c r="H284" s="7">
        <f>F284/$F$352</f>
        <v>0</v>
      </c>
    </row>
    <row r="285" spans="1:8" ht="14.25" customHeight="1">
      <c r="A285" s="122"/>
      <c r="B285" s="87">
        <v>85395</v>
      </c>
      <c r="C285" s="88"/>
      <c r="D285" s="10" t="s">
        <v>148</v>
      </c>
      <c r="E285" s="61">
        <f>E286</f>
        <v>3000</v>
      </c>
      <c r="F285" s="61">
        <f>F286</f>
        <v>0</v>
      </c>
      <c r="G285" s="42">
        <f t="shared" si="3"/>
        <v>0</v>
      </c>
      <c r="H285" s="7"/>
    </row>
    <row r="286" spans="1:8" ht="47.25" customHeight="1">
      <c r="A286" s="120"/>
      <c r="B286" s="35"/>
      <c r="C286" s="35">
        <v>2830</v>
      </c>
      <c r="D286" s="10" t="s">
        <v>163</v>
      </c>
      <c r="E286" s="61">
        <v>3000</v>
      </c>
      <c r="F286" s="61">
        <v>0</v>
      </c>
      <c r="G286" s="42">
        <f t="shared" si="3"/>
        <v>0</v>
      </c>
      <c r="H286" s="7"/>
    </row>
    <row r="287" spans="1:8" ht="14.25" customHeight="1">
      <c r="A287" s="130">
        <v>854</v>
      </c>
      <c r="B287" s="130"/>
      <c r="C287" s="130"/>
      <c r="D287" s="40" t="s">
        <v>203</v>
      </c>
      <c r="E287" s="62">
        <f>E288+E298</f>
        <v>268932</v>
      </c>
      <c r="F287" s="62">
        <f>F288+F298</f>
        <v>181991.47</v>
      </c>
      <c r="G287" s="6">
        <f t="shared" si="3"/>
        <v>0.6767192821977303</v>
      </c>
      <c r="H287" s="7">
        <f>F287/$F$352</f>
        <v>0.04120433294826306</v>
      </c>
    </row>
    <row r="288" spans="1:8" ht="14.25" customHeight="1">
      <c r="A288" s="84"/>
      <c r="B288" s="79">
        <v>85401</v>
      </c>
      <c r="C288" s="79"/>
      <c r="D288" s="10" t="s">
        <v>204</v>
      </c>
      <c r="E288" s="61">
        <f>SUM(E289:E297)</f>
        <v>193900</v>
      </c>
      <c r="F288" s="61">
        <f>SUM(F289:F297)</f>
        <v>106027.39</v>
      </c>
      <c r="G288" s="42">
        <f t="shared" si="3"/>
        <v>0.5468148014440433</v>
      </c>
      <c r="H288" s="7"/>
    </row>
    <row r="289" spans="1:8" ht="14.25" customHeight="1">
      <c r="A289" s="85"/>
      <c r="B289" s="79"/>
      <c r="C289" s="35">
        <v>3020</v>
      </c>
      <c r="D289" s="10" t="s">
        <v>178</v>
      </c>
      <c r="E289" s="61">
        <v>5370</v>
      </c>
      <c r="F289" s="61">
        <v>1713.3</v>
      </c>
      <c r="G289" s="42">
        <f t="shared" si="3"/>
        <v>0.31905027932960894</v>
      </c>
      <c r="H289" s="7"/>
    </row>
    <row r="290" spans="1:8" ht="14.25" customHeight="1">
      <c r="A290" s="85"/>
      <c r="B290" s="79"/>
      <c r="C290" s="35">
        <v>4010</v>
      </c>
      <c r="D290" s="10" t="s">
        <v>169</v>
      </c>
      <c r="E290" s="61">
        <v>111620</v>
      </c>
      <c r="F290" s="61">
        <v>52918.31</v>
      </c>
      <c r="G290" s="42">
        <f t="shared" si="3"/>
        <v>0.4740934420354775</v>
      </c>
      <c r="H290" s="7"/>
    </row>
    <row r="291" spans="1:8" ht="14.25" customHeight="1">
      <c r="A291" s="85"/>
      <c r="B291" s="79"/>
      <c r="C291" s="35">
        <v>4040</v>
      </c>
      <c r="D291" s="10" t="s">
        <v>170</v>
      </c>
      <c r="E291" s="61">
        <v>9980</v>
      </c>
      <c r="F291" s="61">
        <v>9979.2</v>
      </c>
      <c r="G291" s="42">
        <f t="shared" si="3"/>
        <v>0.9999198396793588</v>
      </c>
      <c r="H291" s="7"/>
    </row>
    <row r="292" spans="1:8" ht="14.25" customHeight="1">
      <c r="A292" s="85"/>
      <c r="B292" s="79"/>
      <c r="C292" s="35">
        <v>4110</v>
      </c>
      <c r="D292" s="10" t="s">
        <v>171</v>
      </c>
      <c r="E292" s="61">
        <v>22380</v>
      </c>
      <c r="F292" s="61">
        <v>11483.71</v>
      </c>
      <c r="G292" s="42">
        <f t="shared" si="3"/>
        <v>0.5131237712243074</v>
      </c>
      <c r="H292" s="7"/>
    </row>
    <row r="293" spans="1:8" ht="14.25" customHeight="1">
      <c r="A293" s="85"/>
      <c r="B293" s="79"/>
      <c r="C293" s="35">
        <v>4120</v>
      </c>
      <c r="D293" s="10" t="s">
        <v>172</v>
      </c>
      <c r="E293" s="61">
        <v>3050</v>
      </c>
      <c r="F293" s="61">
        <v>1597.55</v>
      </c>
      <c r="G293" s="42">
        <f t="shared" si="3"/>
        <v>0.5237868852459017</v>
      </c>
      <c r="H293" s="7"/>
    </row>
    <row r="294" spans="1:8" ht="14.25" customHeight="1">
      <c r="A294" s="85"/>
      <c r="B294" s="79"/>
      <c r="C294" s="35">
        <v>4210</v>
      </c>
      <c r="D294" s="10" t="s">
        <v>156</v>
      </c>
      <c r="E294" s="61">
        <v>4477</v>
      </c>
      <c r="F294" s="61">
        <v>2935.32</v>
      </c>
      <c r="G294" s="42">
        <f t="shared" si="3"/>
        <v>0.6556444047353138</v>
      </c>
      <c r="H294" s="7"/>
    </row>
    <row r="295" spans="1:8" ht="14.25" customHeight="1">
      <c r="A295" s="85"/>
      <c r="B295" s="79"/>
      <c r="C295" s="35">
        <v>4240</v>
      </c>
      <c r="D295" s="10" t="s">
        <v>192</v>
      </c>
      <c r="E295" s="61">
        <v>1000</v>
      </c>
      <c r="F295" s="61">
        <v>0</v>
      </c>
      <c r="G295" s="42">
        <f t="shared" si="3"/>
        <v>0</v>
      </c>
      <c r="H295" s="7"/>
    </row>
    <row r="296" spans="1:8" ht="14.25" customHeight="1">
      <c r="A296" s="85"/>
      <c r="B296" s="79"/>
      <c r="C296" s="35">
        <v>4270</v>
      </c>
      <c r="D296" s="10" t="s">
        <v>165</v>
      </c>
      <c r="E296" s="61">
        <v>30000</v>
      </c>
      <c r="F296" s="61">
        <v>21000</v>
      </c>
      <c r="G296" s="42">
        <f t="shared" si="3"/>
        <v>0.7</v>
      </c>
      <c r="H296" s="7"/>
    </row>
    <row r="297" spans="1:8" ht="14.25" customHeight="1">
      <c r="A297" s="85"/>
      <c r="B297" s="79"/>
      <c r="C297" s="35">
        <v>4440</v>
      </c>
      <c r="D297" s="10" t="s">
        <v>174</v>
      </c>
      <c r="E297" s="61">
        <v>6023</v>
      </c>
      <c r="F297" s="61">
        <v>4400</v>
      </c>
      <c r="G297" s="42">
        <f t="shared" si="3"/>
        <v>0.7305329569981737</v>
      </c>
      <c r="H297" s="7"/>
    </row>
    <row r="298" spans="1:8" ht="14.25" customHeight="1">
      <c r="A298" s="122"/>
      <c r="B298" s="87">
        <v>85415</v>
      </c>
      <c r="C298" s="88"/>
      <c r="D298" s="10" t="s">
        <v>128</v>
      </c>
      <c r="E298" s="61">
        <f>SUM(E299:E299)</f>
        <v>75032</v>
      </c>
      <c r="F298" s="61">
        <f>SUM(F299:F299)</f>
        <v>75964.08</v>
      </c>
      <c r="G298" s="42">
        <f t="shared" si="3"/>
        <v>1.0124224330952127</v>
      </c>
      <c r="H298" s="7"/>
    </row>
    <row r="299" spans="1:8" ht="14.25" customHeight="1">
      <c r="A299" s="122"/>
      <c r="B299" s="12"/>
      <c r="C299" s="35">
        <v>3240</v>
      </c>
      <c r="D299" s="10" t="s">
        <v>205</v>
      </c>
      <c r="E299" s="61">
        <v>75032</v>
      </c>
      <c r="F299" s="61">
        <v>75964.08</v>
      </c>
      <c r="G299" s="42">
        <f t="shared" si="3"/>
        <v>1.0124224330952127</v>
      </c>
      <c r="H299" s="7"/>
    </row>
    <row r="300" spans="1:8" ht="14.25" customHeight="1">
      <c r="A300" s="130">
        <v>900</v>
      </c>
      <c r="B300" s="130"/>
      <c r="C300" s="130"/>
      <c r="D300" s="40" t="s">
        <v>206</v>
      </c>
      <c r="E300" s="62">
        <f>E301+E303+E305+E307+E310+E315</f>
        <v>627314</v>
      </c>
      <c r="F300" s="62">
        <f>F301+F303+F305+F307+F310+F315</f>
        <v>302731.37</v>
      </c>
      <c r="G300" s="6">
        <f t="shared" si="3"/>
        <v>0.48258347494237336</v>
      </c>
      <c r="H300" s="7">
        <f>F300/$F$352</f>
        <v>0.06854081767328885</v>
      </c>
    </row>
    <row r="301" spans="1:8" ht="14.25" customHeight="1">
      <c r="A301" s="84"/>
      <c r="B301" s="13">
        <v>90001</v>
      </c>
      <c r="C301" s="14"/>
      <c r="D301" s="10" t="s">
        <v>207</v>
      </c>
      <c r="E301" s="61">
        <f>E302</f>
        <v>5000</v>
      </c>
      <c r="F301" s="61">
        <f>F302</f>
        <v>4323.83</v>
      </c>
      <c r="G301" s="42">
        <f t="shared" si="3"/>
        <v>0.864766</v>
      </c>
      <c r="H301" s="7"/>
    </row>
    <row r="302" spans="1:8" ht="14.25" customHeight="1">
      <c r="A302" s="118"/>
      <c r="B302" s="13"/>
      <c r="C302" s="35">
        <v>4300</v>
      </c>
      <c r="D302" s="10" t="s">
        <v>150</v>
      </c>
      <c r="E302" s="61">
        <v>5000</v>
      </c>
      <c r="F302" s="61">
        <v>4323.83</v>
      </c>
      <c r="G302" s="42">
        <f t="shared" si="3"/>
        <v>0.864766</v>
      </c>
      <c r="H302" s="7"/>
    </row>
    <row r="303" spans="1:8" ht="14.25" customHeight="1">
      <c r="A303" s="118"/>
      <c r="B303" s="87">
        <v>90002</v>
      </c>
      <c r="C303" s="88"/>
      <c r="D303" s="10" t="s">
        <v>208</v>
      </c>
      <c r="E303" s="61">
        <f>E304</f>
        <v>22000</v>
      </c>
      <c r="F303" s="61">
        <f>F304</f>
        <v>0</v>
      </c>
      <c r="G303" s="42">
        <f t="shared" si="3"/>
        <v>0</v>
      </c>
      <c r="H303" s="7"/>
    </row>
    <row r="304" spans="1:8" ht="14.25" customHeight="1">
      <c r="A304" s="118"/>
      <c r="B304" s="35"/>
      <c r="C304" s="35">
        <v>4300</v>
      </c>
      <c r="D304" s="10" t="s">
        <v>150</v>
      </c>
      <c r="E304" s="61">
        <v>22000</v>
      </c>
      <c r="F304" s="61">
        <v>0</v>
      </c>
      <c r="G304" s="42">
        <f t="shared" si="3"/>
        <v>0</v>
      </c>
      <c r="H304" s="7"/>
    </row>
    <row r="305" spans="1:8" ht="14.25" customHeight="1">
      <c r="A305" s="118"/>
      <c r="B305" s="79">
        <v>90003</v>
      </c>
      <c r="C305" s="79"/>
      <c r="D305" s="10" t="s">
        <v>209</v>
      </c>
      <c r="E305" s="61">
        <f>E306</f>
        <v>27000</v>
      </c>
      <c r="F305" s="61">
        <f>F306</f>
        <v>24255.26</v>
      </c>
      <c r="G305" s="42">
        <f t="shared" si="3"/>
        <v>0.8983429629629629</v>
      </c>
      <c r="H305" s="7"/>
    </row>
    <row r="306" spans="1:8" ht="14.25" customHeight="1">
      <c r="A306" s="118"/>
      <c r="B306" s="16"/>
      <c r="C306" s="35">
        <v>4300</v>
      </c>
      <c r="D306" s="10" t="s">
        <v>150</v>
      </c>
      <c r="E306" s="61">
        <v>27000</v>
      </c>
      <c r="F306" s="61">
        <v>24255.26</v>
      </c>
      <c r="G306" s="42">
        <f t="shared" si="3"/>
        <v>0.8983429629629629</v>
      </c>
      <c r="H306" s="7"/>
    </row>
    <row r="307" spans="1:8" ht="14.25" customHeight="1">
      <c r="A307" s="118"/>
      <c r="B307" s="79">
        <v>90004</v>
      </c>
      <c r="C307" s="79"/>
      <c r="D307" s="10" t="s">
        <v>210</v>
      </c>
      <c r="E307" s="61">
        <f>E308+E309</f>
        <v>19000</v>
      </c>
      <c r="F307" s="61">
        <f>F308+F309</f>
        <v>891.98</v>
      </c>
      <c r="G307" s="42">
        <f t="shared" si="3"/>
        <v>0.04694631578947368</v>
      </c>
      <c r="H307" s="7"/>
    </row>
    <row r="308" spans="1:8" ht="14.25" customHeight="1">
      <c r="A308" s="118"/>
      <c r="B308" s="79"/>
      <c r="C308" s="35">
        <v>4210</v>
      </c>
      <c r="D308" s="10" t="s">
        <v>156</v>
      </c>
      <c r="E308" s="61">
        <v>1000</v>
      </c>
      <c r="F308" s="61">
        <v>891.98</v>
      </c>
      <c r="G308" s="42">
        <f t="shared" si="3"/>
        <v>0.89198</v>
      </c>
      <c r="H308" s="7"/>
    </row>
    <row r="309" spans="1:8" ht="14.25" customHeight="1">
      <c r="A309" s="118"/>
      <c r="B309" s="79"/>
      <c r="C309" s="35">
        <v>4300</v>
      </c>
      <c r="D309" s="10" t="s">
        <v>150</v>
      </c>
      <c r="E309" s="61">
        <v>18000</v>
      </c>
      <c r="F309" s="61">
        <v>0</v>
      </c>
      <c r="G309" s="42">
        <f t="shared" si="3"/>
        <v>0</v>
      </c>
      <c r="H309" s="7"/>
    </row>
    <row r="310" spans="1:8" ht="14.25" customHeight="1">
      <c r="A310" s="118"/>
      <c r="B310" s="79">
        <v>90015</v>
      </c>
      <c r="C310" s="79"/>
      <c r="D310" s="10" t="s">
        <v>211</v>
      </c>
      <c r="E310" s="61">
        <f>SUM(E311:E314)</f>
        <v>135000</v>
      </c>
      <c r="F310" s="61">
        <f>SUM(F311:F314)</f>
        <v>83692.54000000001</v>
      </c>
      <c r="G310" s="42">
        <f aca="true" t="shared" si="4" ref="G310:G351">F310/E310</f>
        <v>0.6199447407407408</v>
      </c>
      <c r="H310" s="7"/>
    </row>
    <row r="311" spans="1:8" ht="14.25" customHeight="1">
      <c r="A311" s="118"/>
      <c r="B311" s="122"/>
      <c r="C311" s="35">
        <v>4260</v>
      </c>
      <c r="D311" s="10" t="s">
        <v>162</v>
      </c>
      <c r="E311" s="61">
        <v>54800</v>
      </c>
      <c r="F311" s="61">
        <v>44908.87</v>
      </c>
      <c r="G311" s="42">
        <f t="shared" si="4"/>
        <v>0.8195049270072993</v>
      </c>
      <c r="H311" s="7"/>
    </row>
    <row r="312" spans="1:8" ht="14.25" customHeight="1">
      <c r="A312" s="118"/>
      <c r="B312" s="122"/>
      <c r="C312" s="35">
        <v>4270</v>
      </c>
      <c r="D312" s="10" t="s">
        <v>165</v>
      </c>
      <c r="E312" s="61">
        <v>10500</v>
      </c>
      <c r="F312" s="61">
        <v>198.95</v>
      </c>
      <c r="G312" s="42">
        <f t="shared" si="4"/>
        <v>0.018947619047619046</v>
      </c>
      <c r="H312" s="7"/>
    </row>
    <row r="313" spans="1:8" ht="14.25" customHeight="1">
      <c r="A313" s="118"/>
      <c r="B313" s="122"/>
      <c r="C313" s="35">
        <v>4300</v>
      </c>
      <c r="D313" s="10" t="s">
        <v>150</v>
      </c>
      <c r="E313" s="61">
        <v>14700</v>
      </c>
      <c r="F313" s="61">
        <v>0</v>
      </c>
      <c r="G313" s="42">
        <f t="shared" si="4"/>
        <v>0</v>
      </c>
      <c r="H313" s="7"/>
    </row>
    <row r="314" spans="1:8" ht="14.25" customHeight="1">
      <c r="A314" s="118"/>
      <c r="B314" s="120"/>
      <c r="C314" s="35">
        <v>6050</v>
      </c>
      <c r="D314" s="10" t="s">
        <v>218</v>
      </c>
      <c r="E314" s="61">
        <v>55000</v>
      </c>
      <c r="F314" s="61">
        <v>38584.72</v>
      </c>
      <c r="G314" s="42">
        <f t="shared" si="4"/>
        <v>0.7015403636363636</v>
      </c>
      <c r="H314" s="7"/>
    </row>
    <row r="315" spans="1:8" ht="14.25" customHeight="1">
      <c r="A315" s="118"/>
      <c r="B315" s="79">
        <v>90095</v>
      </c>
      <c r="C315" s="79"/>
      <c r="D315" s="10" t="s">
        <v>148</v>
      </c>
      <c r="E315" s="61">
        <f>SUM(E316:E332)</f>
        <v>419314</v>
      </c>
      <c r="F315" s="61">
        <f>SUM(F316:F332)</f>
        <v>189567.76</v>
      </c>
      <c r="G315" s="42">
        <f t="shared" si="4"/>
        <v>0.45209022355561707</v>
      </c>
      <c r="H315" s="7"/>
    </row>
    <row r="316" spans="1:8" ht="49.5" customHeight="1">
      <c r="A316" s="118"/>
      <c r="B316" s="84"/>
      <c r="C316" s="35">
        <v>2830</v>
      </c>
      <c r="D316" s="10" t="s">
        <v>163</v>
      </c>
      <c r="E316" s="61">
        <v>2000</v>
      </c>
      <c r="F316" s="61">
        <v>500</v>
      </c>
      <c r="G316" s="42">
        <f t="shared" si="4"/>
        <v>0.25</v>
      </c>
      <c r="H316" s="7"/>
    </row>
    <row r="317" spans="1:8" ht="14.25" customHeight="1">
      <c r="A317" s="118"/>
      <c r="B317" s="118"/>
      <c r="C317" s="35">
        <v>3020</v>
      </c>
      <c r="D317" s="10" t="s">
        <v>178</v>
      </c>
      <c r="E317" s="61">
        <v>7500</v>
      </c>
      <c r="F317" s="61">
        <v>1733.63</v>
      </c>
      <c r="G317" s="42">
        <f t="shared" si="4"/>
        <v>0.23115066666666667</v>
      </c>
      <c r="H317" s="7"/>
    </row>
    <row r="318" spans="1:8" ht="14.25" customHeight="1">
      <c r="A318" s="118"/>
      <c r="B318" s="118"/>
      <c r="C318" s="35">
        <v>4010</v>
      </c>
      <c r="D318" s="10" t="s">
        <v>169</v>
      </c>
      <c r="E318" s="61">
        <v>200150</v>
      </c>
      <c r="F318" s="61">
        <v>100597.7</v>
      </c>
      <c r="G318" s="42">
        <f t="shared" si="4"/>
        <v>0.502611541343992</v>
      </c>
      <c r="H318" s="7"/>
    </row>
    <row r="319" spans="1:8" ht="14.25" customHeight="1">
      <c r="A319" s="118"/>
      <c r="B319" s="118"/>
      <c r="C319" s="35">
        <v>4040</v>
      </c>
      <c r="D319" s="10" t="s">
        <v>170</v>
      </c>
      <c r="E319" s="61">
        <v>1796</v>
      </c>
      <c r="F319" s="61">
        <v>1795.61</v>
      </c>
      <c r="G319" s="42">
        <f t="shared" si="4"/>
        <v>0.99978285077951</v>
      </c>
      <c r="H319" s="7"/>
    </row>
    <row r="320" spans="1:8" ht="14.25" customHeight="1">
      <c r="A320" s="118"/>
      <c r="B320" s="118"/>
      <c r="C320" s="35">
        <v>4110</v>
      </c>
      <c r="D320" s="10" t="s">
        <v>171</v>
      </c>
      <c r="E320" s="61">
        <v>35862</v>
      </c>
      <c r="F320" s="61">
        <v>10610.67</v>
      </c>
      <c r="G320" s="42">
        <f t="shared" si="4"/>
        <v>0.29587502091350176</v>
      </c>
      <c r="H320" s="7"/>
    </row>
    <row r="321" spans="1:8" ht="14.25" customHeight="1">
      <c r="A321" s="118"/>
      <c r="B321" s="118"/>
      <c r="C321" s="35">
        <v>4120</v>
      </c>
      <c r="D321" s="10" t="s">
        <v>172</v>
      </c>
      <c r="E321" s="61">
        <v>4910</v>
      </c>
      <c r="F321" s="61">
        <v>4242.8</v>
      </c>
      <c r="G321" s="42">
        <f t="shared" si="4"/>
        <v>0.8641140529531569</v>
      </c>
      <c r="H321" s="7"/>
    </row>
    <row r="322" spans="1:8" ht="14.25" customHeight="1">
      <c r="A322" s="118"/>
      <c r="B322" s="118"/>
      <c r="C322" s="35">
        <v>4170</v>
      </c>
      <c r="D322" s="10" t="s">
        <v>164</v>
      </c>
      <c r="E322" s="61">
        <v>10750</v>
      </c>
      <c r="F322" s="61">
        <v>1559.46</v>
      </c>
      <c r="G322" s="42">
        <f t="shared" si="4"/>
        <v>0.1450660465116279</v>
      </c>
      <c r="H322" s="7"/>
    </row>
    <row r="323" spans="1:8" ht="14.25" customHeight="1">
      <c r="A323" s="118"/>
      <c r="B323" s="118"/>
      <c r="C323" s="35">
        <v>4210</v>
      </c>
      <c r="D323" s="10" t="s">
        <v>156</v>
      </c>
      <c r="E323" s="61">
        <v>35224</v>
      </c>
      <c r="F323" s="61">
        <v>35222.55</v>
      </c>
      <c r="G323" s="42">
        <f t="shared" si="4"/>
        <v>0.9999588348853056</v>
      </c>
      <c r="H323" s="7"/>
    </row>
    <row r="324" spans="1:8" ht="14.25" customHeight="1">
      <c r="A324" s="118"/>
      <c r="B324" s="118"/>
      <c r="C324" s="35">
        <v>4260</v>
      </c>
      <c r="D324" s="10" t="s">
        <v>162</v>
      </c>
      <c r="E324" s="61">
        <v>24582</v>
      </c>
      <c r="F324" s="61">
        <v>6897.85</v>
      </c>
      <c r="G324" s="42">
        <f t="shared" si="4"/>
        <v>0.28060572776828574</v>
      </c>
      <c r="H324" s="7"/>
    </row>
    <row r="325" spans="1:8" ht="14.25" customHeight="1">
      <c r="A325" s="118"/>
      <c r="B325" s="118"/>
      <c r="C325" s="35">
        <v>4270</v>
      </c>
      <c r="D325" s="10" t="s">
        <v>165</v>
      </c>
      <c r="E325" s="61">
        <v>300</v>
      </c>
      <c r="F325" s="61">
        <v>232.52</v>
      </c>
      <c r="G325" s="42">
        <f t="shared" si="4"/>
        <v>0.7750666666666667</v>
      </c>
      <c r="H325" s="7"/>
    </row>
    <row r="326" spans="1:8" ht="14.25" customHeight="1">
      <c r="A326" s="118"/>
      <c r="B326" s="118"/>
      <c r="C326" s="35">
        <v>4280</v>
      </c>
      <c r="D326" s="10" t="s">
        <v>245</v>
      </c>
      <c r="E326" s="61">
        <v>1470</v>
      </c>
      <c r="F326" s="61">
        <v>1470</v>
      </c>
      <c r="G326" s="42">
        <f t="shared" si="4"/>
        <v>1</v>
      </c>
      <c r="H326" s="7"/>
    </row>
    <row r="327" spans="1:8" ht="14.25" customHeight="1">
      <c r="A327" s="118"/>
      <c r="B327" s="118"/>
      <c r="C327" s="35">
        <v>4300</v>
      </c>
      <c r="D327" s="10" t="s">
        <v>150</v>
      </c>
      <c r="E327" s="61">
        <v>39165</v>
      </c>
      <c r="F327" s="61">
        <v>20823.37</v>
      </c>
      <c r="G327" s="42">
        <f t="shared" si="4"/>
        <v>0.5316831354525724</v>
      </c>
      <c r="H327" s="7"/>
    </row>
    <row r="328" spans="1:8" ht="14.25" customHeight="1">
      <c r="A328" s="118"/>
      <c r="B328" s="118"/>
      <c r="C328" s="35">
        <v>4410</v>
      </c>
      <c r="D328" s="10" t="s">
        <v>166</v>
      </c>
      <c r="E328" s="61">
        <v>4500</v>
      </c>
      <c r="F328" s="61">
        <v>1372.3</v>
      </c>
      <c r="G328" s="42">
        <f t="shared" si="4"/>
        <v>0.30495555555555554</v>
      </c>
      <c r="H328" s="7"/>
    </row>
    <row r="329" spans="1:8" ht="14.25" customHeight="1">
      <c r="A329" s="118"/>
      <c r="B329" s="118"/>
      <c r="C329" s="35">
        <v>4430</v>
      </c>
      <c r="D329" s="10" t="s">
        <v>180</v>
      </c>
      <c r="E329" s="61">
        <v>4300</v>
      </c>
      <c r="F329" s="61">
        <v>1704.7</v>
      </c>
      <c r="G329" s="42">
        <f t="shared" si="4"/>
        <v>0.3964418604651163</v>
      </c>
      <c r="H329" s="7"/>
    </row>
    <row r="330" spans="1:8" ht="14.25" customHeight="1">
      <c r="A330" s="118"/>
      <c r="B330" s="118"/>
      <c r="C330" s="35">
        <v>4440</v>
      </c>
      <c r="D330" s="10" t="s">
        <v>174</v>
      </c>
      <c r="E330" s="61">
        <v>805</v>
      </c>
      <c r="F330" s="61">
        <v>804.6</v>
      </c>
      <c r="G330" s="42">
        <f t="shared" si="4"/>
        <v>0.9995031055900622</v>
      </c>
      <c r="H330" s="7"/>
    </row>
    <row r="331" spans="1:8" ht="23.25" customHeight="1">
      <c r="A331" s="118"/>
      <c r="B331" s="118"/>
      <c r="C331" s="35">
        <v>4700</v>
      </c>
      <c r="D331" s="10" t="s">
        <v>247</v>
      </c>
      <c r="E331" s="61">
        <v>2000</v>
      </c>
      <c r="F331" s="61">
        <v>0</v>
      </c>
      <c r="G331" s="42">
        <f t="shared" si="4"/>
        <v>0</v>
      </c>
      <c r="H331" s="7"/>
    </row>
    <row r="332" spans="1:8" ht="14.25" customHeight="1">
      <c r="A332" s="119"/>
      <c r="B332" s="119"/>
      <c r="C332" s="35">
        <v>6050</v>
      </c>
      <c r="D332" s="10" t="s">
        <v>218</v>
      </c>
      <c r="E332" s="61">
        <v>44000</v>
      </c>
      <c r="F332" s="61">
        <v>0</v>
      </c>
      <c r="G332" s="42">
        <f t="shared" si="4"/>
        <v>0</v>
      </c>
      <c r="H332" s="7"/>
    </row>
    <row r="333" spans="1:8" ht="14.25" customHeight="1">
      <c r="A333" s="130">
        <v>921</v>
      </c>
      <c r="B333" s="130"/>
      <c r="C333" s="130"/>
      <c r="D333" s="40" t="s">
        <v>129</v>
      </c>
      <c r="E333" s="62">
        <f>E334+E336+E338</f>
        <v>274455</v>
      </c>
      <c r="F333" s="62">
        <f>F334+F336+F338</f>
        <v>83484.51</v>
      </c>
      <c r="G333" s="6">
        <f t="shared" si="4"/>
        <v>0.30418287150899054</v>
      </c>
      <c r="H333" s="7">
        <f>F333/$F$352</f>
        <v>0.018901564705546898</v>
      </c>
    </row>
    <row r="334" spans="1:8" ht="14.25" customHeight="1">
      <c r="A334" s="84"/>
      <c r="B334" s="79">
        <v>92109</v>
      </c>
      <c r="C334" s="79"/>
      <c r="D334" s="10" t="s">
        <v>212</v>
      </c>
      <c r="E334" s="61">
        <f>E335</f>
        <v>128200</v>
      </c>
      <c r="F334" s="61">
        <f>F335</f>
        <v>33700</v>
      </c>
      <c r="G334" s="42">
        <f t="shared" si="4"/>
        <v>0.2628705148205928</v>
      </c>
      <c r="H334" s="7"/>
    </row>
    <row r="335" spans="1:8" ht="26.25" customHeight="1">
      <c r="A335" s="85"/>
      <c r="B335" s="35"/>
      <c r="C335" s="35">
        <v>2480</v>
      </c>
      <c r="D335" s="10" t="s">
        <v>213</v>
      </c>
      <c r="E335" s="61">
        <v>128200</v>
      </c>
      <c r="F335" s="61">
        <v>33700</v>
      </c>
      <c r="G335" s="42">
        <f t="shared" si="4"/>
        <v>0.2628705148205928</v>
      </c>
      <c r="H335" s="7"/>
    </row>
    <row r="336" spans="1:8" ht="14.25" customHeight="1">
      <c r="A336" s="85"/>
      <c r="B336" s="79">
        <v>92116</v>
      </c>
      <c r="C336" s="79"/>
      <c r="D336" s="10" t="s">
        <v>130</v>
      </c>
      <c r="E336" s="61">
        <f>E337</f>
        <v>89655</v>
      </c>
      <c r="F336" s="61">
        <f>F337</f>
        <v>38800</v>
      </c>
      <c r="G336" s="42">
        <f t="shared" si="4"/>
        <v>0.43277006301935195</v>
      </c>
      <c r="H336" s="7"/>
    </row>
    <row r="337" spans="1:8" ht="25.5" customHeight="1">
      <c r="A337" s="85"/>
      <c r="B337" s="35"/>
      <c r="C337" s="35">
        <v>2480</v>
      </c>
      <c r="D337" s="10" t="s">
        <v>213</v>
      </c>
      <c r="E337" s="61">
        <v>89655</v>
      </c>
      <c r="F337" s="61">
        <v>38800</v>
      </c>
      <c r="G337" s="42">
        <f t="shared" si="4"/>
        <v>0.43277006301935195</v>
      </c>
      <c r="H337" s="7"/>
    </row>
    <row r="338" spans="1:8" ht="14.25" customHeight="1">
      <c r="A338" s="85"/>
      <c r="B338" s="79">
        <v>92195</v>
      </c>
      <c r="C338" s="79"/>
      <c r="D338" s="10" t="s">
        <v>148</v>
      </c>
      <c r="E338" s="61">
        <f>SUM(E339:E343)</f>
        <v>56600</v>
      </c>
      <c r="F338" s="61">
        <f>SUM(F339:F343)</f>
        <v>10984.51</v>
      </c>
      <c r="G338" s="42">
        <f t="shared" si="4"/>
        <v>0.1940726148409894</v>
      </c>
      <c r="H338" s="7"/>
    </row>
    <row r="339" spans="1:8" ht="48" customHeight="1">
      <c r="A339" s="85"/>
      <c r="B339" s="84"/>
      <c r="C339" s="35">
        <v>2830</v>
      </c>
      <c r="D339" s="10" t="s">
        <v>163</v>
      </c>
      <c r="E339" s="61">
        <v>2500</v>
      </c>
      <c r="F339" s="61">
        <v>2000</v>
      </c>
      <c r="G339" s="42">
        <f t="shared" si="4"/>
        <v>0.8</v>
      </c>
      <c r="H339" s="7"/>
    </row>
    <row r="340" spans="1:8" ht="14.25" customHeight="1">
      <c r="A340" s="85"/>
      <c r="B340" s="122"/>
      <c r="C340" s="35">
        <v>4170</v>
      </c>
      <c r="D340" s="10" t="s">
        <v>164</v>
      </c>
      <c r="E340" s="61">
        <v>6000</v>
      </c>
      <c r="F340" s="61">
        <v>0</v>
      </c>
      <c r="G340" s="42">
        <f t="shared" si="4"/>
        <v>0</v>
      </c>
      <c r="H340" s="7"/>
    </row>
    <row r="341" spans="1:8" ht="14.25" customHeight="1">
      <c r="A341" s="85"/>
      <c r="B341" s="122"/>
      <c r="C341" s="35">
        <v>4210</v>
      </c>
      <c r="D341" s="10" t="s">
        <v>156</v>
      </c>
      <c r="E341" s="61">
        <v>5000</v>
      </c>
      <c r="F341" s="61">
        <v>4330.84</v>
      </c>
      <c r="G341" s="42">
        <f t="shared" si="4"/>
        <v>0.866168</v>
      </c>
      <c r="H341" s="7"/>
    </row>
    <row r="342" spans="1:8" ht="14.25" customHeight="1">
      <c r="A342" s="85"/>
      <c r="B342" s="122"/>
      <c r="C342" s="35">
        <v>4300</v>
      </c>
      <c r="D342" s="10" t="s">
        <v>150</v>
      </c>
      <c r="E342" s="61">
        <v>5000</v>
      </c>
      <c r="F342" s="61">
        <v>4653.67</v>
      </c>
      <c r="G342" s="42">
        <f t="shared" si="4"/>
        <v>0.9307340000000001</v>
      </c>
      <c r="H342" s="7"/>
    </row>
    <row r="343" spans="1:8" ht="14.25" customHeight="1">
      <c r="A343" s="120"/>
      <c r="B343" s="120"/>
      <c r="C343" s="35">
        <v>6050</v>
      </c>
      <c r="D343" s="10" t="s">
        <v>218</v>
      </c>
      <c r="E343" s="61">
        <v>38100</v>
      </c>
      <c r="F343" s="61">
        <v>0</v>
      </c>
      <c r="G343" s="42">
        <f t="shared" si="4"/>
        <v>0</v>
      </c>
      <c r="H343" s="7"/>
    </row>
    <row r="344" spans="1:8" ht="14.25" customHeight="1">
      <c r="A344" s="130">
        <v>926</v>
      </c>
      <c r="B344" s="130"/>
      <c r="C344" s="130"/>
      <c r="D344" s="40" t="s">
        <v>214</v>
      </c>
      <c r="E344" s="62">
        <f>E345+E350</f>
        <v>35150</v>
      </c>
      <c r="F344" s="62">
        <f>F345+F350</f>
        <v>14230.849999999999</v>
      </c>
      <c r="G344" s="6">
        <f t="shared" si="4"/>
        <v>0.4048605974395448</v>
      </c>
      <c r="H344" s="7">
        <v>0.004</v>
      </c>
    </row>
    <row r="345" spans="1:8" ht="14.25" customHeight="1">
      <c r="A345" s="79"/>
      <c r="B345" s="79">
        <v>92601</v>
      </c>
      <c r="C345" s="79"/>
      <c r="D345" s="10" t="s">
        <v>215</v>
      </c>
      <c r="E345" s="61">
        <f>SUM(E346:E349)</f>
        <v>20150</v>
      </c>
      <c r="F345" s="61">
        <f>SUM(F346:F349)</f>
        <v>6230.849999999999</v>
      </c>
      <c r="G345" s="42">
        <f t="shared" si="4"/>
        <v>0.3092233250620347</v>
      </c>
      <c r="H345" s="43"/>
    </row>
    <row r="346" spans="1:8" ht="14.25" customHeight="1">
      <c r="A346" s="79"/>
      <c r="B346" s="79"/>
      <c r="C346" s="35">
        <v>4170</v>
      </c>
      <c r="D346" s="10" t="s">
        <v>164</v>
      </c>
      <c r="E346" s="61">
        <v>6000</v>
      </c>
      <c r="F346" s="61">
        <v>1799.12</v>
      </c>
      <c r="G346" s="42">
        <f t="shared" si="4"/>
        <v>0.2998533333333333</v>
      </c>
      <c r="H346" s="43"/>
    </row>
    <row r="347" spans="1:8" ht="14.25" customHeight="1">
      <c r="A347" s="79"/>
      <c r="B347" s="79"/>
      <c r="C347" s="35">
        <v>4210</v>
      </c>
      <c r="D347" s="10" t="s">
        <v>156</v>
      </c>
      <c r="E347" s="61">
        <v>3000</v>
      </c>
      <c r="F347" s="61">
        <v>2340.77</v>
      </c>
      <c r="G347" s="42">
        <f t="shared" si="4"/>
        <v>0.7802566666666667</v>
      </c>
      <c r="H347" s="43"/>
    </row>
    <row r="348" spans="1:8" ht="14.25" customHeight="1">
      <c r="A348" s="79"/>
      <c r="B348" s="79"/>
      <c r="C348" s="35">
        <v>4260</v>
      </c>
      <c r="D348" s="10" t="s">
        <v>162</v>
      </c>
      <c r="E348" s="61">
        <v>9150</v>
      </c>
      <c r="F348" s="61">
        <v>2036.2</v>
      </c>
      <c r="G348" s="42">
        <f t="shared" si="4"/>
        <v>0.22253551912568306</v>
      </c>
      <c r="H348" s="43"/>
    </row>
    <row r="349" spans="1:8" ht="14.25" customHeight="1">
      <c r="A349" s="79"/>
      <c r="B349" s="79"/>
      <c r="C349" s="35">
        <v>4300</v>
      </c>
      <c r="D349" s="10" t="s">
        <v>150</v>
      </c>
      <c r="E349" s="61">
        <v>2000</v>
      </c>
      <c r="F349" s="61">
        <v>54.76</v>
      </c>
      <c r="G349" s="42">
        <f t="shared" si="4"/>
        <v>0.027379999999999998</v>
      </c>
      <c r="H349" s="43"/>
    </row>
    <row r="350" spans="1:8" ht="14.25" customHeight="1">
      <c r="A350" s="79"/>
      <c r="B350" s="79">
        <v>92695</v>
      </c>
      <c r="C350" s="79"/>
      <c r="D350" s="10" t="s">
        <v>148</v>
      </c>
      <c r="E350" s="61">
        <f>E351</f>
        <v>15000</v>
      </c>
      <c r="F350" s="61">
        <f>F351</f>
        <v>8000</v>
      </c>
      <c r="G350" s="42">
        <f t="shared" si="4"/>
        <v>0.5333333333333333</v>
      </c>
      <c r="H350" s="43"/>
    </row>
    <row r="351" spans="1:8" ht="51" customHeight="1" thickBot="1">
      <c r="A351" s="84"/>
      <c r="B351" s="12"/>
      <c r="C351" s="12">
        <v>2830</v>
      </c>
      <c r="D351" s="46" t="s">
        <v>163</v>
      </c>
      <c r="E351" s="64">
        <v>15000</v>
      </c>
      <c r="F351" s="64">
        <v>8000</v>
      </c>
      <c r="G351" s="42">
        <f t="shared" si="4"/>
        <v>0.5333333333333333</v>
      </c>
      <c r="H351" s="47"/>
    </row>
    <row r="352" spans="1:8" ht="21.75" customHeight="1" thickBot="1">
      <c r="A352" s="48"/>
      <c r="B352" s="49"/>
      <c r="C352" s="49"/>
      <c r="D352" s="50"/>
      <c r="E352" s="65">
        <f>E5+E13+E20+E30+E44+E54+E107+E117+E135+E138+E145+E213+E231+E284+E287+E300+E333+E344+E141</f>
        <v>10619268</v>
      </c>
      <c r="F352" s="65">
        <f>F5+F13+F20+F30+F44+F54+F107+F117+F135+F138+F145+F213+F231+F284+F287+F300+F333+F344+F141</f>
        <v>4416804.18</v>
      </c>
      <c r="G352" s="51">
        <f>F352/E352</f>
        <v>0.41592360038375525</v>
      </c>
      <c r="H352" s="34">
        <f>F352/$F$352</f>
        <v>1</v>
      </c>
    </row>
    <row r="353" ht="14.25" customHeight="1">
      <c r="F353" s="77"/>
    </row>
    <row r="354" ht="14.25" customHeight="1">
      <c r="H354" s="78"/>
    </row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</sheetData>
  <mergeCells count="125">
    <mergeCell ref="B310:C310"/>
    <mergeCell ref="B285:C285"/>
    <mergeCell ref="A287:C287"/>
    <mergeCell ref="B307:C307"/>
    <mergeCell ref="B308:B309"/>
    <mergeCell ref="B311:B314"/>
    <mergeCell ref="F1:H1"/>
    <mergeCell ref="A5:C5"/>
    <mergeCell ref="B8:C8"/>
    <mergeCell ref="A1:E1"/>
    <mergeCell ref="A6:A12"/>
    <mergeCell ref="B11:B12"/>
    <mergeCell ref="B10:C10"/>
    <mergeCell ref="B6:C6"/>
    <mergeCell ref="B167:B181"/>
    <mergeCell ref="A54:C54"/>
    <mergeCell ref="B55:C55"/>
    <mergeCell ref="B21:C21"/>
    <mergeCell ref="B22:B24"/>
    <mergeCell ref="A44:C44"/>
    <mergeCell ref="B45:C45"/>
    <mergeCell ref="B47:C47"/>
    <mergeCell ref="B49:C49"/>
    <mergeCell ref="B69:C69"/>
    <mergeCell ref="A55:A106"/>
    <mergeCell ref="B105:C105"/>
    <mergeCell ref="B76:C76"/>
    <mergeCell ref="B102:C102"/>
    <mergeCell ref="B103:B104"/>
    <mergeCell ref="B77:B101"/>
    <mergeCell ref="A145:C145"/>
    <mergeCell ref="B146:C146"/>
    <mergeCell ref="B166:C166"/>
    <mergeCell ref="B147:B165"/>
    <mergeCell ref="B257:B272"/>
    <mergeCell ref="B209:C209"/>
    <mergeCell ref="B210:B212"/>
    <mergeCell ref="A213:C213"/>
    <mergeCell ref="B216:C216"/>
    <mergeCell ref="A146:A212"/>
    <mergeCell ref="B229:C229"/>
    <mergeCell ref="B182:C182"/>
    <mergeCell ref="B196:C196"/>
    <mergeCell ref="B197:B208"/>
    <mergeCell ref="B251:C251"/>
    <mergeCell ref="B254:C254"/>
    <mergeCell ref="B256:C256"/>
    <mergeCell ref="B252:B253"/>
    <mergeCell ref="B232:C232"/>
    <mergeCell ref="B234:C234"/>
    <mergeCell ref="B249:C249"/>
    <mergeCell ref="B235:B248"/>
    <mergeCell ref="A300:C300"/>
    <mergeCell ref="B303:C303"/>
    <mergeCell ref="B305:C305"/>
    <mergeCell ref="B273:C273"/>
    <mergeCell ref="B279:C279"/>
    <mergeCell ref="A284:C284"/>
    <mergeCell ref="B274:B278"/>
    <mergeCell ref="B280:B283"/>
    <mergeCell ref="A301:A332"/>
    <mergeCell ref="A285:A286"/>
    <mergeCell ref="A345:A351"/>
    <mergeCell ref="B345:C345"/>
    <mergeCell ref="B346:B349"/>
    <mergeCell ref="B350:C350"/>
    <mergeCell ref="A13:C13"/>
    <mergeCell ref="A14:A19"/>
    <mergeCell ref="B14:C14"/>
    <mergeCell ref="A344:C344"/>
    <mergeCell ref="A333:C333"/>
    <mergeCell ref="B334:C334"/>
    <mergeCell ref="B336:C336"/>
    <mergeCell ref="B338:C338"/>
    <mergeCell ref="A231:C231"/>
    <mergeCell ref="A232:A283"/>
    <mergeCell ref="B136:C136"/>
    <mergeCell ref="A138:C138"/>
    <mergeCell ref="A139:A140"/>
    <mergeCell ref="B139:C139"/>
    <mergeCell ref="A31:A43"/>
    <mergeCell ref="B42:B43"/>
    <mergeCell ref="B41:C41"/>
    <mergeCell ref="A20:C20"/>
    <mergeCell ref="B32:B40"/>
    <mergeCell ref="A30:C30"/>
    <mergeCell ref="B31:C31"/>
    <mergeCell ref="A21:A29"/>
    <mergeCell ref="B25:C25"/>
    <mergeCell ref="B26:B29"/>
    <mergeCell ref="B15:B19"/>
    <mergeCell ref="A334:A343"/>
    <mergeCell ref="B339:B343"/>
    <mergeCell ref="B50:B53"/>
    <mergeCell ref="A45:A53"/>
    <mergeCell ref="B111:C111"/>
    <mergeCell ref="B112:B116"/>
    <mergeCell ref="A108:A116"/>
    <mergeCell ref="A135:C135"/>
    <mergeCell ref="A136:A137"/>
    <mergeCell ref="A117:C117"/>
    <mergeCell ref="B56:B68"/>
    <mergeCell ref="B70:B75"/>
    <mergeCell ref="A118:A134"/>
    <mergeCell ref="B131:B134"/>
    <mergeCell ref="B118:C118"/>
    <mergeCell ref="B130:C130"/>
    <mergeCell ref="A107:C107"/>
    <mergeCell ref="B108:C108"/>
    <mergeCell ref="B109:B110"/>
    <mergeCell ref="B119:B129"/>
    <mergeCell ref="A141:C141"/>
    <mergeCell ref="A142:A144"/>
    <mergeCell ref="B142:C142"/>
    <mergeCell ref="B143:B144"/>
    <mergeCell ref="B316:B332"/>
    <mergeCell ref="B183:B195"/>
    <mergeCell ref="A214:A230"/>
    <mergeCell ref="B214:C214"/>
    <mergeCell ref="B217:B228"/>
    <mergeCell ref="A288:A299"/>
    <mergeCell ref="B315:C315"/>
    <mergeCell ref="B288:C288"/>
    <mergeCell ref="B289:B297"/>
    <mergeCell ref="B298:C29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A7" sqref="A7"/>
    </sheetView>
  </sheetViews>
  <sheetFormatPr defaultColWidth="9.00390625" defaultRowHeight="12.75"/>
  <cols>
    <col min="2" max="4" width="19.375" style="0" customWidth="1"/>
  </cols>
  <sheetData>
    <row r="1" spans="2:4" ht="34.5" customHeight="1">
      <c r="B1" s="157" t="s">
        <v>234</v>
      </c>
      <c r="C1" s="158"/>
      <c r="D1" s="158"/>
    </row>
    <row r="3" ht="13.5" thickBot="1"/>
    <row r="4" spans="2:4" ht="24" customHeight="1" thickBot="1">
      <c r="B4" s="68" t="s">
        <v>226</v>
      </c>
      <c r="C4" s="69" t="s">
        <v>227</v>
      </c>
      <c r="D4" s="70" t="s">
        <v>228</v>
      </c>
    </row>
    <row r="5" spans="2:4" ht="24" customHeight="1">
      <c r="B5" s="71" t="s">
        <v>229</v>
      </c>
      <c r="C5" s="72">
        <v>11190226</v>
      </c>
      <c r="D5" s="72">
        <v>6940593.1</v>
      </c>
    </row>
    <row r="6" spans="2:4" ht="24" customHeight="1">
      <c r="B6" s="73" t="s">
        <v>230</v>
      </c>
      <c r="C6" s="74">
        <v>10325226</v>
      </c>
      <c r="D6" s="74">
        <v>5945203.97</v>
      </c>
    </row>
    <row r="7" spans="2:4" ht="24" customHeight="1">
      <c r="B7" s="73" t="s">
        <v>231</v>
      </c>
      <c r="C7" s="74">
        <v>865000</v>
      </c>
      <c r="D7" s="74">
        <v>995389.13</v>
      </c>
    </row>
    <row r="8" spans="2:4" ht="24" customHeight="1">
      <c r="B8" s="73" t="s">
        <v>232</v>
      </c>
      <c r="C8" s="74">
        <v>0</v>
      </c>
      <c r="D8" s="74">
        <v>100662.4</v>
      </c>
    </row>
    <row r="9" spans="2:4" ht="24" customHeight="1">
      <c r="B9" s="73" t="s">
        <v>233</v>
      </c>
      <c r="C9" s="74">
        <v>865000</v>
      </c>
      <c r="D9" s="74">
        <v>618000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GCI Frombork</cp:lastModifiedBy>
  <cp:lastPrinted>2007-08-28T08:42:08Z</cp:lastPrinted>
  <dcterms:created xsi:type="dcterms:W3CDTF">1997-02-26T13:46:56Z</dcterms:created>
  <dcterms:modified xsi:type="dcterms:W3CDTF">2007-10-10T11:49:34Z</dcterms:modified>
  <cp:category/>
  <cp:version/>
  <cp:contentType/>
  <cp:contentStatus/>
</cp:coreProperties>
</file>