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920" activeTab="12"/>
  </bookViews>
  <sheets>
    <sheet name="doch" sheetId="1" r:id="rId1"/>
    <sheet name="wyd" sheetId="2" r:id="rId2"/>
    <sheet name="inw wiel" sheetId="3" r:id="rId3"/>
    <sheet name="inw 07" sheetId="4" r:id="rId4"/>
    <sheet name="NDS" sheetId="5" r:id="rId5"/>
    <sheet name="zlec" sheetId="6" r:id="rId6"/>
    <sheet name="zak bud" sheetId="7" r:id="rId7"/>
    <sheet name="in kul" sheetId="8" r:id="rId8"/>
    <sheet name="non profit" sheetId="9" r:id="rId9"/>
    <sheet name="GFOŚ" sheetId="10" r:id="rId10"/>
    <sheet name="sołectwa" sheetId="11" r:id="rId11"/>
    <sheet name="prognoza" sheetId="12" r:id="rId12"/>
    <sheet name="sytuacja" sheetId="13" r:id="rId13"/>
  </sheets>
  <definedNames/>
  <calcPr fullCalcOnLoad="1"/>
</workbook>
</file>

<file path=xl/sharedStrings.xml><?xml version="1.0" encoding="utf-8"?>
<sst xmlns="http://schemas.openxmlformats.org/spreadsheetml/2006/main" count="797" uniqueCount="797">
  <si>
    <t xml:space="preserve">Załącznik Nr 1 do Uchwały </t>
  </si>
  <si>
    <t>Rady Miejskiej Gminy Frombork</t>
  </si>
  <si>
    <t>Nr VII/32/07 z dnia 15.03.2007 r.</t>
  </si>
  <si>
    <t>Plan  dochodów  na  rok  2007</t>
  </si>
  <si>
    <r>
      <rPr>
        <b/>
        <sz val="10"/>
        <rFont val="Arial Narrow"/>
        <family val="2"/>
      </rPr>
      <t>Dz</t>
    </r>
  </si>
  <si>
    <r>
      <rPr>
        <b/>
        <sz val="10"/>
        <rFont val="Arial Narrow"/>
        <family val="2"/>
      </rPr>
      <t>Rozdz</t>
    </r>
  </si>
  <si>
    <t>§</t>
  </si>
  <si>
    <t>Treść</t>
  </si>
  <si>
    <t>Przewidywane wykonanie 2006 r.</t>
  </si>
  <si>
    <t>Plan 2007 r.</t>
  </si>
  <si>
    <t>WSK. % 6:5</t>
  </si>
  <si>
    <t>010</t>
  </si>
  <si>
    <t>Rolnictwo i łowiectwo</t>
  </si>
  <si>
    <t>01010</t>
  </si>
  <si>
    <r>
      <rPr>
        <sz val="12"/>
        <rFont val="Arial Narrow"/>
        <family val="2"/>
      </rPr>
      <t>Infrastruktura wodociągowa i sanitacyjna wsi</t>
    </r>
  </si>
  <si>
    <t>Dotacje otrzymane z funduszy celowych na finansowanie lub dofinansowanie kosztów realizacji inwestycji i zakupów inwestycyjnych jednostek sektora finansów publicznych</t>
  </si>
  <si>
    <t>01036</t>
  </si>
  <si>
    <t>Restrukturyzacja i modernizacja sektora żywnościowego oraz rozwój obszarów wiejskich</t>
  </si>
  <si>
    <t>6290</t>
  </si>
  <si>
    <t>Środki na dofinansowanie własnych inwestycji gmin (związków gmin), powiatów (związków powiatów), samorządów województw, pozyskane z innych źródeł</t>
  </si>
  <si>
    <t>Transport i łączność</t>
  </si>
  <si>
    <t>60016</t>
  </si>
  <si>
    <t>Drogi publiczne gminne</t>
  </si>
  <si>
    <t>6290</t>
  </si>
  <si>
    <t>Środki na dofinansowanie własnych inwestycji gmin (związków gmin), powiatów (związków powiatów), samorządów województw, pozyskane z innych źródeł</t>
  </si>
  <si>
    <t>Turystyka</t>
  </si>
  <si>
    <t>Pozostała działalność</t>
  </si>
  <si>
    <t>0690</t>
  </si>
  <si>
    <t>Wpływy z różnych opłat</t>
  </si>
  <si>
    <t>Gospodarka mieszkaniowa</t>
  </si>
  <si>
    <t>70004</t>
  </si>
  <si>
    <t>Różne jednostki obsługi gospodarki mieszkaniowej</t>
  </si>
  <si>
    <t>0750</t>
  </si>
  <si>
    <t>Dochody z najmu i dzierżawy składników majątkowych Skarbu Państwa lub jednostek samorządu terytorialnego oraz innych umów o podobnym charakterze</t>
  </si>
  <si>
    <t>Gospodarka gruntami i nieruchomościami</t>
  </si>
  <si>
    <t>0470</t>
  </si>
  <si>
    <t>Wpływy z opłat za zarząd, użytkowanie, użytkowanie wieczyste nieruchomości</t>
  </si>
  <si>
    <t>0750</t>
  </si>
  <si>
    <t>Dochody z najmu i dzierżawy składników majątkowych Skarbu Państwa lub jednostek samorządu terytorialnego oraz innych umów o podobnym charakterze</t>
  </si>
  <si>
    <t>0760</t>
  </si>
  <si>
    <t>Wpływy z tytułu przekształcenia prawa użytkowania wieczystego przysługującego osobom fizycznym w prawo własności</t>
  </si>
  <si>
    <t>0870</t>
  </si>
  <si>
    <t xml:space="preserve">Wpływy ze sprzedaży </t>
  </si>
  <si>
    <t>0920</t>
  </si>
  <si>
    <t>Pozostałe odsetki</t>
  </si>
  <si>
    <t>70095</t>
  </si>
  <si>
    <t>Pozostała działalność</t>
  </si>
  <si>
    <t>0830</t>
  </si>
  <si>
    <t>Wpływy z usług</t>
  </si>
  <si>
    <t>710</t>
  </si>
  <si>
    <t>Działalność usługowa</t>
  </si>
  <si>
    <t>71035</t>
  </si>
  <si>
    <t>Cmentarze</t>
  </si>
  <si>
    <t>0690</t>
  </si>
  <si>
    <t>Wpływy z różnych opłat</t>
  </si>
  <si>
    <t>750</t>
  </si>
  <si>
    <t>Administracja publiczna</t>
  </si>
  <si>
    <t>75011</t>
  </si>
  <si>
    <r>
      <rPr>
        <sz val="12"/>
        <rFont val="Arial Narrow"/>
        <family val="2"/>
      </rPr>
      <t>Urzedy wojewódzkie</t>
    </r>
  </si>
  <si>
    <t>2010</t>
  </si>
  <si>
    <t>Dotacje celowe otrzymane z budżetu państwa na realizację zadań bieżących z zakresu administracji rządowej oraz innych zadań zleconych gminie ustawami</t>
  </si>
  <si>
    <t>75023</t>
  </si>
  <si>
    <r>
      <rPr>
        <sz val="12"/>
        <rFont val="Arial Narrow"/>
        <family val="2"/>
      </rPr>
      <t>Urzedy gmin (miast i miast na prawach powiatu</t>
    </r>
  </si>
  <si>
    <t>0570</t>
  </si>
  <si>
    <t>Grzywny, mandaty i inne kary pieniężne od ludności</t>
  </si>
  <si>
    <t>0690</t>
  </si>
  <si>
    <t>Wpływy z różnych opłat</t>
  </si>
  <si>
    <t>0830</t>
  </si>
  <si>
    <t>Wpływy z usług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</si>
  <si>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</si>
  <si>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</si>
  <si>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</si>
  <si>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</si>
  <si>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</si>
  <si>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</si>
  <si>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2010</t>
  </si>
  <si>
    <t>Dotacje celowe otrzymane z budżetu państwa na realizację zadań bieżących z zakresu administracji rządowej oraz innych zadań zleconych gminie ustawami</t>
  </si>
  <si>
    <t>75109</t>
  </si>
  <si>
    <t>Wybory do rad gmin, rad powiatów i sejmików województw, wybory wójtów, burmistrzów i prezydentów miast oraz referenda gminne, powiatowe i wojewódzkie</t>
  </si>
  <si>
    <t>2010</t>
  </si>
  <si>
    <r>
      <rPr>
        <sz val="12"/>
        <rFont val="Arial Narrow"/>
        <family val="2"/>
      </rPr>
      <t>Dotacje celowe otrzymane z budżetu pańsywa na realizację zadań bieżących z zakresu administracji rządowej oraz innych zadań zleconych gminie ustawami</t>
    </r>
  </si>
  <si>
    <t>754</t>
  </si>
  <si>
    <t>Bezpieczeństwo publiczne i ochrona przeciwpożarowa</t>
  </si>
  <si>
    <t>75414</t>
  </si>
  <si>
    <t>Obrona cywilna</t>
  </si>
  <si>
    <t>2010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</si>
  <si>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</si>
  <si>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</si>
  <si>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 posiadających osobowości prawnej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</si>
  <si>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</si>
  <si>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</si>
  <si>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</si>
  <si>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</si>
  <si>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</si>
  <si>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</si>
  <si>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</si>
  <si>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r>
      <rPr>
        <sz val="12"/>
        <rFont val="Arial Narrow"/>
        <family val="2"/>
      </rPr>
      <t>Wpływy z podatku rolnego, podatku leśnego, podatku od czynnosci cywilnoprawnych oraz podatków i opłat lokalnych od osób prawnych i innych jednostek organizacyjnych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</si>
  <si>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</si>
  <si>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</si>
  <si>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</si>
  <si>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</si>
  <si>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</si>
  <si>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</si>
  <si>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</si>
  <si>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</si>
  <si>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0460</t>
  </si>
  <si>
    <r>
      <rPr>
        <sz val="12"/>
        <rFont val="Arial Narrow"/>
        <family val="2"/>
      </rPr>
      <t>Wpływy z opłaty ekspoatacyjnej</t>
    </r>
  </si>
  <si>
    <t>0500</t>
  </si>
  <si>
    <t>Podatek od czynności cywilnoprawnych</t>
  </si>
  <si>
    <t>0910</t>
  </si>
  <si>
    <t>Odsetki od nieterminowych wpłat z tytułu podatków i opłat</t>
  </si>
  <si>
    <t>75616</t>
  </si>
  <si>
    <r>
      <rPr>
        <sz val="12"/>
        <rFont val="Arial Narrow"/>
        <family val="2"/>
      </rPr>
      <t>Wpływy z podatku rolnego, podatku leśnego, podatku od czynnosci cywilnoprawnych oraz podatków i opłat lokalnych od osób fizycznych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</si>
  <si>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</si>
  <si>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</si>
  <si>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</si>
  <si>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</si>
  <si>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</si>
  <si>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</si>
  <si>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</si>
  <si>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</si>
  <si>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</si>
  <si>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</si>
  <si>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</si>
  <si>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</si>
  <si>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</si>
  <si>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</si>
  <si>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</si>
  <si>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</si>
  <si>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</si>
  <si>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</si>
  <si>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</si>
  <si>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</si>
  <si>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75618</t>
  </si>
  <si>
    <r>
      <rPr>
        <sz val="12"/>
        <rFont val="Arial Narrow"/>
        <family val="2"/>
      </rPr>
      <t>Wpływy z innych opłat stanowiących dochody jst.na podstawie ustaw</t>
    </r>
  </si>
  <si>
    <t>0410</t>
  </si>
  <si>
    <t>Wpływy z opłaty skarbowej</t>
  </si>
  <si>
    <t>0490</t>
  </si>
  <si>
    <t>Wpływy z innych lokalnych opłat pobieranych przez jednostki samorządu terytorialnego na podstawie odrębnych ustaw</t>
  </si>
  <si>
    <t>0910</t>
  </si>
  <si>
    <t>Odsetki od nieterminowych wpłat z tytułu podatków i opłat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</si>
  <si>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</si>
  <si>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</si>
  <si>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</si>
  <si>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</si>
  <si>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</si>
  <si>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</si>
  <si>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</si>
  <si>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</si>
  <si>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r>
      <rPr>
        <sz val="12"/>
        <rFont val="Arial Narrow"/>
        <family val="2"/>
      </rPr>
      <t>Część oświatowa subwencji ogólnej dla jednostek samorzadu terytorialnego</t>
    </r>
  </si>
  <si>
    <t>2920</t>
  </si>
  <si>
    <t>Subwencje ogólne z budżetu państwa</t>
  </si>
  <si>
    <t>75807</t>
  </si>
  <si>
    <t>Część rekompensująca subwencji ogólnej dla gmin</t>
  </si>
  <si>
    <t>2920</t>
  </si>
  <si>
    <t>Subwencje ogólne z budżetu państwa</t>
  </si>
  <si>
    <t>75831</t>
  </si>
  <si>
    <t>Część równoważąca subwencji ogólnej dla gmin</t>
  </si>
  <si>
    <t>2920</t>
  </si>
  <si>
    <t>Subwencje ogólna z budżetu państwa</t>
  </si>
  <si>
    <t>801</t>
  </si>
  <si>
    <t>Oświata i wychowanie</t>
  </si>
  <si>
    <t>80101</t>
  </si>
  <si>
    <t>Szkoły podstawowe</t>
  </si>
  <si>
    <t>0690</t>
  </si>
  <si>
    <t>Wpływy z różnych opłat</t>
  </si>
  <si>
    <t>2030</t>
  </si>
  <si>
    <t>Dotacje celowe otrzymane z budżetu państwa na realizację własnych zadań bieżących gmin</t>
  </si>
  <si>
    <t>80104</t>
  </si>
  <si>
    <t>Przedszkola</t>
  </si>
  <si>
    <t>0690</t>
  </si>
  <si>
    <t>Wpływy z różnych opłat</t>
  </si>
  <si>
    <t>80195</t>
  </si>
  <si>
    <t>Pozostała działalność</t>
  </si>
  <si>
    <t>2030</t>
  </si>
  <si>
    <t>Dotacje celowe otrzymane z budżetu państwa na realizację własnych zadań bieżących gmin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</si>
  <si>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</si>
  <si>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</si>
  <si>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</si>
  <si>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</si>
  <si>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</si>
  <si>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</si>
  <si>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85195</t>
  </si>
  <si>
    <t>Pozostała działalność</t>
  </si>
  <si>
    <t>2010</t>
  </si>
  <si>
    <t>Dotacje celowe otrzymane z budżetu państwa na realizację zadań bieżących z zakresu administracji rządowej oraz innych zadań zleconych gminie ustawami</t>
  </si>
  <si>
    <t>852</t>
  </si>
  <si>
    <t>Pomoc społeczna</t>
  </si>
  <si>
    <t>85212</t>
  </si>
  <si>
    <t>Świadczenia rodzinne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</si>
  <si>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</si>
  <si>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</si>
  <si>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2010</t>
  </si>
  <si>
    <t>Dotacje celowe otrzymane z budżetu państwa na realizację zadań bieżących z zakresu administracji rządowej oraz innych zadań zleconych gminie ustawami</t>
  </si>
  <si>
    <t>85213</t>
  </si>
  <si>
    <r>
      <rPr>
        <sz val="12"/>
        <rFont val="Arial Narrow"/>
        <family val="2"/>
      </rPr>
      <t>Składki na ubezpieczenia zdrowotne opłacane za ooby pobierające niektóre świadczenia z pomocy społecznej oraz niektóre świadczenia rodzinne</t>
    </r>
  </si>
  <si>
    <t>2010</t>
  </si>
  <si>
    <t>Dotacje celowe otrzymane z budżetu państwa na realizację zadań bieżących z zakresu administracji rządowej oraz innych zadań zleconych gminie ustawami</t>
  </si>
  <si>
    <t>85214</t>
  </si>
  <si>
    <r>
      <rPr>
        <sz val="12"/>
        <rFont val="Arial Narrow"/>
        <family val="2"/>
      </rPr>
      <t>Zasiłki i pomoc w naturze oraz skłądki na ubezpieczenia społeczne i zdrowotne</t>
    </r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</si>
  <si>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</si>
  <si>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</si>
  <si>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</si>
  <si>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ustawami</t>
  </si>
  <si>
    <t>2030</t>
  </si>
  <si>
    <t>Dotacje celowe otrzymane z budżetu państwa na realizację własnych zadań bieżących gmin</t>
  </si>
  <si>
    <t>85219</t>
  </si>
  <si>
    <t>Ośrodki pomocy społecznej</t>
  </si>
  <si>
    <t>0920</t>
  </si>
  <si>
    <t>Pozostałe odsetki</t>
  </si>
  <si>
    <t>2030</t>
  </si>
  <si>
    <t xml:space="preserve">Dotacje celowe otrzymane z budżetu państwa na realizację własnych zadań bieżących gmin </t>
  </si>
  <si>
    <t>85228</t>
  </si>
  <si>
    <t>Usługi opiekuńcze i specjalistyczne usługi opiekuńcze</t>
  </si>
  <si>
    <t>0830</t>
  </si>
  <si>
    <t>Wpływy z usług</t>
  </si>
  <si>
    <t>85278</t>
  </si>
  <si>
    <t>Usuwanie skutków klęsk żywiołowych</t>
  </si>
  <si>
    <t>2010</t>
  </si>
  <si>
    <t>Dotacje celowe otrzymane z budżetu państwa na realizację zadań bieżących z zakresu administracji rządowej oraz innych zadań zleconych gminie ustawami</t>
  </si>
  <si>
    <t>85295</t>
  </si>
  <si>
    <t>Pozostała działalność</t>
  </si>
  <si>
    <t>2030</t>
  </si>
  <si>
    <t xml:space="preserve">Dotacje celowe otrzymane z budżetu państwa na realizację własnych zadań bieżących gmin </t>
  </si>
  <si>
    <t>854</t>
  </si>
  <si>
    <t>Edukacyjna opieka wychowawcza</t>
  </si>
  <si>
    <t>85415</t>
  </si>
  <si>
    <t>Pomoc materialna dla uczniów</t>
  </si>
  <si>
    <t>2030</t>
  </si>
  <si>
    <t>Dotacje celowe otrzymane z budżetu państwa na realizację własnych zadań bieżących gmin</t>
  </si>
  <si>
    <t>Dochody ogółem:</t>
  </si>
  <si>
    <t>1. Dotacje celowe</t>
  </si>
  <si>
    <t xml:space="preserve"> - na zadania własne</t>
  </si>
  <si>
    <t xml:space="preserve"> - na zadania zlecone</t>
  </si>
  <si>
    <t xml:space="preserve"> - na umowy i porozumienia</t>
  </si>
  <si>
    <t>2. Pozostałe dotacje</t>
  </si>
  <si>
    <t>3. Środki pozyskane z innych źródeł</t>
  </si>
  <si>
    <t>Załącznik Nr 2 do Uchwały</t>
  </si>
  <si>
    <t>Rady Miejskiej Gminy Frombork</t>
  </si>
  <si>
    <t>Nr VII/32/07 z dnia 15.03.2007 r.</t>
  </si>
  <si>
    <t>Plan wydatków na 2007 rok</t>
  </si>
  <si>
    <t>Dział</t>
  </si>
  <si>
    <t>Rozdział</t>
  </si>
  <si>
    <t>Nazwa</t>
  </si>
  <si>
    <t>Plan na 2007 r.</t>
  </si>
  <si>
    <t>w tym:</t>
  </si>
  <si>
    <t>Wydatki bieżące</t>
  </si>
  <si>
    <t>z tego:</t>
  </si>
  <si>
    <t>Wydatki majątkowe</t>
  </si>
  <si>
    <t>Wynagrodzenia</t>
  </si>
  <si>
    <t>Pochodne od wynagrodzeń</t>
  </si>
  <si>
    <t>Dotacje</t>
  </si>
  <si>
    <t>Wydatki na obsługę długu</t>
  </si>
  <si>
    <r>
      <rPr>
        <b/>
        <sz val="8"/>
        <rFont val="Arial Narrow"/>
        <family val="2"/>
      </rPr>
      <t>Wydatki z tyt poręczeń i gwarancji</t>
    </r>
  </si>
  <si>
    <t>010</t>
  </si>
  <si>
    <t>Rolnictwo i łowiectwo</t>
  </si>
  <si>
    <t>01010</t>
  </si>
  <si>
    <r>
      <rPr>
        <sz val="9"/>
        <rFont val="Arial"/>
        <family val="2"/>
      </rPr>
      <t>Infrastruktura wodociągowa i sanitacyjna wsi</t>
    </r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</si>
  <si>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</si>
  <si>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</si>
  <si>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</si>
  <si>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</si>
  <si>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</si>
  <si>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</si>
  <si>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</si>
  <si>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</si>
  <si>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630</t>
  </si>
  <si>
    <t>Turystyka</t>
  </si>
  <si>
    <t>63001</t>
  </si>
  <si>
    <t>Ośrodki informacji turystycznej</t>
  </si>
  <si>
    <t>63095</t>
  </si>
  <si>
    <t>Pozostała działalność</t>
  </si>
  <si>
    <t>700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</si>
  <si>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</si>
  <si>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</si>
  <si>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</si>
  <si>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</si>
  <si>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</si>
  <si>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</si>
  <si>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</si>
  <si>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</si>
  <si>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</si>
  <si>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</si>
  <si>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</si>
  <si>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</si>
  <si>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</si>
  <si>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</t>
  </si>
  <si>
    <t>Administracja publiczna</t>
  </si>
  <si>
    <t>75011</t>
  </si>
  <si>
    <r>
      <rPr>
        <sz val="9"/>
        <rFont val="Arial"/>
        <family val="2"/>
      </rPr>
      <t>Urzedy wojewódzkie</t>
    </r>
  </si>
  <si>
    <t>75022</t>
  </si>
  <si>
    <t>Rady gmin</t>
  </si>
  <si>
    <t>75023</t>
  </si>
  <si>
    <r>
      <rPr>
        <sz val="9"/>
        <rFont val="Arial"/>
        <family val="2"/>
      </rPr>
      <t>Urzedy gmin</t>
    </r>
  </si>
  <si>
    <t>75075</t>
  </si>
  <si>
    <r>
      <rPr>
        <sz val="9"/>
        <rFont val="Arial"/>
        <family val="2"/>
      </rPr>
      <t>Promocja jednostek samorządu terytorial.</t>
    </r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</si>
  <si>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</si>
  <si>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</si>
  <si>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</si>
  <si>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</si>
  <si>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</si>
  <si>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</si>
  <si>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</si>
  <si>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</si>
  <si>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</si>
  <si>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</si>
  <si>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</si>
  <si>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</si>
  <si>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756</t>
  </si>
  <si>
    <t>Dochody od osób fizycznych, od os. prawnych i od innych jednostek nieposiadających osobowości prawnej oraz wydatki związane z ich poborem</t>
  </si>
  <si>
    <t>75647</t>
  </si>
  <si>
    <t>Pobór podatków, opłat i nieopodatkowanych należności budżetowych</t>
  </si>
  <si>
    <t>757</t>
  </si>
  <si>
    <t>Obsługa długu publicznego</t>
  </si>
  <si>
    <t>75702</t>
  </si>
  <si>
    <r>
      <rPr>
        <sz val="9"/>
        <rFont val="Arial"/>
        <family val="2"/>
      </rPr>
      <t>Obsługa papierów wartościowych, kredytów i pożyczek j.s.t.</t>
    </r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</si>
  <si>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</si>
  <si>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</si>
  <si>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</si>
  <si>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</si>
  <si>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</si>
  <si>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</si>
  <si>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</si>
  <si>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</si>
  <si>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80104</t>
  </si>
  <si>
    <t xml:space="preserve">Przedszkola </t>
  </si>
  <si>
    <t>80110</t>
  </si>
  <si>
    <t>Gimnazja</t>
  </si>
  <si>
    <t>80113</t>
  </si>
  <si>
    <t>Dowożenie uczniów do szkół</t>
  </si>
  <si>
    <t>80146</t>
  </si>
  <si>
    <t>Dokształcanie i doskonalenie zawodowe nauczycieli</t>
  </si>
  <si>
    <t>851</t>
  </si>
  <si>
    <t>Ochrona zdrowia</t>
  </si>
  <si>
    <t>85154</t>
  </si>
  <si>
    <t>Przeciwdziałanie alkoholizmowi</t>
  </si>
  <si>
    <t>852</t>
  </si>
  <si>
    <t>Opieka społeczna</t>
  </si>
  <si>
    <t>85202</t>
  </si>
  <si>
    <t>Domy pomocy społecznej</t>
  </si>
  <si>
    <t>85212</t>
  </si>
  <si>
    <r>
      <rPr>
        <sz val="9"/>
        <rFont val="Arial"/>
        <family val="2"/>
      </rPr>
      <t>Swiadczenia rodzinne oraz składki na ubezpieczenia emerytalne i rentowe z ubezpieczenia społecznego</t>
    </r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</si>
  <si>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</si>
  <si>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</si>
  <si>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</si>
  <si>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ubezpieczenia społeczne i zdrowotne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</si>
  <si>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</si>
  <si>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</si>
  <si>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</si>
  <si>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</si>
  <si>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</si>
  <si>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</si>
  <si>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</si>
  <si>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Pozostała działalność</t>
  </si>
  <si>
    <t>853</t>
  </si>
  <si>
    <t>Pozostałe działania w zakresie polityki społecznej</t>
  </si>
  <si>
    <t>85395</t>
  </si>
  <si>
    <t>Pozostała działalność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</si>
  <si>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</si>
  <si>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</si>
  <si>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</si>
  <si>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</si>
  <si>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</si>
  <si>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</si>
  <si>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</si>
  <si>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</si>
  <si>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</si>
  <si>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</si>
  <si>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</si>
  <si>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</si>
  <si>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</si>
  <si>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</si>
  <si>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</si>
  <si>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</si>
  <si>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</si>
  <si>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Pozostała działalność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</si>
  <si>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</si>
  <si>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</si>
  <si>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</si>
  <si>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</si>
  <si>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</si>
  <si>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</si>
  <si>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92195</t>
  </si>
  <si>
    <t>Pozostała działalność</t>
  </si>
  <si>
    <t>926</t>
  </si>
  <si>
    <t>Kultura fizyczna i sport</t>
  </si>
  <si>
    <t>92601</t>
  </si>
  <si>
    <t>Obiekty sportowe</t>
  </si>
  <si>
    <t>92695</t>
  </si>
  <si>
    <t>Pozostała działalność</t>
  </si>
  <si>
    <t>OGÓŁEM WYDATKI</t>
  </si>
  <si>
    <t xml:space="preserve">Załącznik Nr 3 do Uchwały </t>
  </si>
  <si>
    <t>Rady Miejskiej Gminy Frombork</t>
  </si>
  <si>
    <t>Nr VII/32/07 z dnia 15.03.2007 r.</t>
  </si>
  <si>
    <t>Limity wydatków na wieloletnie programy inwestycyjne w latach 2007 - 2010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</si>
  <si>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</si>
  <si>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</si>
  <si>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</si>
  <si>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</si>
  <si>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r>
      <rPr>
        <b/>
        <sz val="10"/>
        <rFont val="Arial CE"/>
        <family val="2"/>
      </rPr>
      <t>Nazwa zadania inwestycyjnego
i okres realizacji
(w latach)</t>
    </r>
  </si>
  <si>
    <t>Łączne koszty finansowe</t>
  </si>
  <si>
    <t>Planowane wydatki</t>
  </si>
  <si>
    <t>Jednostka organizacyjna realizująca zadanie lub koordynująca program</t>
  </si>
  <si>
    <t>rok budżetowy 2007 (8+9+10+11)</t>
  </si>
  <si>
    <t>w tym źródła finansowania</t>
  </si>
  <si>
    <t>2008 r.</t>
  </si>
  <si>
    <t>2009 r.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</si>
  <si>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</si>
  <si>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</si>
  <si>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 z innych  źr.*</t>
    </r>
  </si>
  <si>
    <r>
      <rPr>
        <b/>
        <sz val="10"/>
        <rFont val="Arial CE"/>
        <family val="2"/>
      </rPr>
      <t>środki wymienione
w art. 5 ust. 1 pkt 2 i 3 u.f.p.</t>
    </r>
  </si>
  <si>
    <t>1.</t>
  </si>
  <si>
    <t>010</t>
  </si>
  <si>
    <t>01010</t>
  </si>
  <si>
    <r>
      <rPr>
        <sz val="10"/>
        <rFont val="Arial CE"/>
        <family val="0"/>
      </rPr>
      <t>Budowa kanalizacji sanitarnej Narusa-Frombork           2005-2007</t>
    </r>
  </si>
  <si>
    <t>12 600*</t>
  </si>
  <si>
    <t>Urząd Miasta i Gminy Frombork</t>
  </si>
  <si>
    <t>2.</t>
  </si>
  <si>
    <t>Budowa Portu Żeglarskiego</t>
  </si>
  <si>
    <t>Urząd Miasta i Gminy Frombork</t>
  </si>
  <si>
    <t>3.</t>
  </si>
  <si>
    <t>Modernizacja oświetlenia ulicznego</t>
  </si>
  <si>
    <t>Urząd Miasta i Gminy Frombork</t>
  </si>
  <si>
    <t>Ogółem</t>
  </si>
  <si>
    <t>x</t>
  </si>
  <si>
    <t>* dotacja z Gminnego Funduszu Ochrony Środowiska i Gospodarki Wodnej</t>
  </si>
  <si>
    <t>630.63095 Planuje się pozyskanie funduszy unijnych na realizację zadania</t>
  </si>
  <si>
    <t>900.90015  rok 2010 - 58.718 zł</t>
  </si>
  <si>
    <t xml:space="preserve">Załącznik Nr 5 do Uchwały </t>
  </si>
  <si>
    <t>Rady Miejskiej Gminy Frombork</t>
  </si>
  <si>
    <t>Nr VII/33/07 z dnia 15.03.2007 r.</t>
  </si>
  <si>
    <t>Wydatki inwestycyjne w roku budżetowym 2007</t>
  </si>
  <si>
    <t>w złotych</t>
  </si>
  <si>
    <t>Dział</t>
  </si>
  <si>
    <r>
      <rPr>
        <b/>
        <sz val="10"/>
        <rFont val="Arial CE"/>
        <family val="2"/>
      </rPr>
      <t>Rozdz.</t>
    </r>
  </si>
  <si>
    <t>Nazwa zadania inwestycyjnego</t>
  </si>
  <si>
    <t>Łączne koszty finansowe</t>
  </si>
  <si>
    <t>Planowane wydatki</t>
  </si>
  <si>
    <t>Jednostka organizacyjna realizująca zadanie lub koordynująca program</t>
  </si>
  <si>
    <t>rok budżetowy 2007 (8+9+10+11)</t>
  </si>
  <si>
    <t>w tym źródła finansowania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</si>
  <si>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</si>
  <si>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</si>
  <si>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
z innych  źródeł*</t>
    </r>
  </si>
  <si>
    <r>
      <rPr>
        <b/>
        <sz val="10"/>
        <rFont val="Arial CE"/>
        <family val="2"/>
      </rPr>
      <t>środki wymienione
w art. 5 ust. 1 pkt 2 i 3 u.f.p.</t>
    </r>
  </si>
  <si>
    <t>010</t>
  </si>
  <si>
    <t>01010</t>
  </si>
  <si>
    <r>
      <rPr>
        <sz val="12"/>
        <rFont val="Arial CE"/>
        <family val="2"/>
      </rPr>
      <t>Budowa wodociągu Baranówka-Jędrychowo</t>
    </r>
  </si>
  <si>
    <t>Urząd Miasta i Gminy Frombork</t>
  </si>
  <si>
    <t>010</t>
  </si>
  <si>
    <t>01010</t>
  </si>
  <si>
    <t>Modernizacja stacji uzdatniania wody</t>
  </si>
  <si>
    <t>Urząd Miasta i Gminy Frombork</t>
  </si>
  <si>
    <r>
      <rPr>
        <sz val="12"/>
        <rFont val="Arial CE"/>
        <family val="2"/>
      </rPr>
      <t>Budowa nawierzchni drogi Drewnowo</t>
    </r>
  </si>
  <si>
    <t>Urząd Miasta i Gminy Frombork</t>
  </si>
  <si>
    <r>
      <rPr>
        <sz val="12"/>
        <rFont val="Arial CE"/>
        <family val="2"/>
      </rPr>
      <t>Remont budynku komunalnego przy ul.Błotnej</t>
    </r>
  </si>
  <si>
    <t>Urząd Miasta i Gminy Frombork</t>
  </si>
  <si>
    <t>Wykup nieruchomości gruntowych</t>
  </si>
  <si>
    <t>Urząd Miasta i Gminy Frombork</t>
  </si>
  <si>
    <r>
      <rPr>
        <sz val="12"/>
        <rFont val="Arial CE"/>
        <family val="2"/>
      </rPr>
      <t>Termomodernizacja budynku Urzędu</t>
    </r>
  </si>
  <si>
    <t>Urząd Miasta i Gminy Frombork</t>
  </si>
  <si>
    <r>
      <rPr>
        <sz val="12"/>
        <rFont val="Arial CE"/>
        <family val="2"/>
      </rPr>
      <t>"Wrota Warmii i Mazur -elektroniczna platforma funkcjonowania administracji publcznej oraz świadczenie usług publicznych</t>
    </r>
  </si>
  <si>
    <t>Urząd Miasta i Gminy Frombork</t>
  </si>
  <si>
    <t>Zakup samochodu gaśniczego dla OSP Frombork</t>
  </si>
  <si>
    <t>Rezerwa celowa</t>
  </si>
  <si>
    <t>Urząd Miasta i Gminy Frombork</t>
  </si>
  <si>
    <t>Wykonanie pochylni do wejścia głównego Przedszkola</t>
  </si>
  <si>
    <t>Urząd Miasta i Gminy Frombork</t>
  </si>
  <si>
    <r>
      <rPr>
        <sz val="12"/>
        <rFont val="Arial CE"/>
        <family val="2"/>
      </rPr>
      <t>Budowa punktów świetlnych w Baranówce i Biedkowie</t>
    </r>
  </si>
  <si>
    <t>Urząd Miasta i Gminy Frombork</t>
  </si>
  <si>
    <t>Zakup wiat przystankowych</t>
  </si>
  <si>
    <t>Urząd Miasta i Gminy Frombork</t>
  </si>
  <si>
    <t>Zakup pojemników do segregacji odpadów</t>
  </si>
  <si>
    <t>Urząd Miasta i Gminy Frombork</t>
  </si>
  <si>
    <t xml:space="preserve"> Rewitalizacja Miasta </t>
  </si>
  <si>
    <t>Urząd Miasta i Gminy Frombork</t>
  </si>
  <si>
    <t>x</t>
  </si>
  <si>
    <t xml:space="preserve">Załącznik Nr 4 do Uchwały </t>
  </si>
  <si>
    <t>Rady Miejskiej Gminy Frombork</t>
  </si>
  <si>
    <t>Nr VII/32/07 z dnia 15.03.2007 r.</t>
  </si>
  <si>
    <t>Źródła sfinansowania deficytu lub rozdysponowanie nadwyżki budżetowej</t>
  </si>
  <si>
    <t>w 2007 r. - przychody i rozchody budżetu</t>
  </si>
  <si>
    <t>w złotych</t>
  </si>
  <si>
    <r>
      <rPr>
        <b/>
        <sz val="11"/>
        <rFont val="Arial CE"/>
        <family val="2"/>
      </rPr>
      <t>L.p.</t>
    </r>
  </si>
  <si>
    <t>Treść</t>
  </si>
  <si>
    <r>
      <rPr>
        <b/>
        <sz val="11"/>
        <rFont val="Arial CE"/>
        <family val="2"/>
      </rPr>
      <t xml:space="preserve">Klasyfikacja </t>
    </r>
    <r>
      <rPr>
        <b/>
        <sz val="11"/>
        <rFont val="Arial"/>
        <family val="0"/>
      </rPr>
      <t>§</t>
    </r>
  </si>
  <si>
    <t>Plan na 2007 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</si>
  <si>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</si>
  <si>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</si>
  <si>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</si>
  <si>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</si>
  <si>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</si>
  <si>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</si>
  <si>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</si>
  <si>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</si>
  <si>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</si>
  <si>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</si>
  <si>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</si>
  <si>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</si>
  <si>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</si>
  <si>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</si>
  <si>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</si>
  <si>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</si>
  <si>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</si>
  <si>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</si>
  <si>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</si>
  <si>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</si>
  <si>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</si>
  <si>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</si>
  <si>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r>
      <rPr>
        <sz val="11"/>
        <rFont val="Arial CE"/>
        <family val="2"/>
      </rPr>
      <t>Prywatyzacja majątku j.s.t.</t>
    </r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</si>
  <si>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</si>
  <si>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</si>
  <si>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</si>
  <si>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</si>
  <si>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</si>
  <si>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</si>
  <si>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</si>
  <si>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</si>
  <si>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</si>
  <si>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</si>
  <si>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</si>
  <si>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</si>
  <si>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</si>
  <si>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</si>
  <si>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1.</t>
  </si>
  <si>
    <t>Spłaty kredytów</t>
  </si>
  <si>
    <t>§ 992</t>
  </si>
  <si>
    <t>2.</t>
  </si>
  <si>
    <t>Spłaty pożyczek</t>
  </si>
  <si>
    <t>§ 992</t>
  </si>
  <si>
    <t>3.</t>
  </si>
  <si>
    <r>
      <rPr>
        <sz val="11"/>
        <rFont val="Arial CE"/>
        <family val="2"/>
      </rPr>
      <t>Spłaty pożyczek otrzymanych na finan-sowanie zadań realizowanych z udziałem środków pochodzących z budżetu UE</t>
    </r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</si>
  <si>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</si>
  <si>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</si>
  <si>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</si>
  <si>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</si>
  <si>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</si>
  <si>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</si>
  <si>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</si>
  <si>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</si>
  <si>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</t>
  </si>
  <si>
    <t>§ 982</t>
  </si>
  <si>
    <t>7.</t>
  </si>
  <si>
    <t>Wykup obligacji</t>
  </si>
  <si>
    <t>§ 971</t>
  </si>
  <si>
    <t>8.</t>
  </si>
  <si>
    <t>Rozchody z tytułu innych rozliczeń</t>
  </si>
  <si>
    <t>§ 995</t>
  </si>
  <si>
    <t xml:space="preserve">Załącznik Nr 5 do Uchwały </t>
  </si>
  <si>
    <t>Rady Miejskiej Gminy Frombork</t>
  </si>
  <si>
    <t>Nr VII/32/07 z dnia 15.03.2007 r.</t>
  </si>
  <si>
    <t>Dochody i wydatki związane z realizacją zadań z zakresu administracji rządowej i innych zadań zleconych odrębnymi ustawami w 2007 r.</t>
  </si>
  <si>
    <t>w złotych</t>
  </si>
  <si>
    <t>Dział</t>
  </si>
  <si>
    <t>Rozdział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</si>
  <si>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</si>
  <si>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</si>
  <si>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</si>
  <si>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2"/>
      </rPr>
      <t>Wydatki
bieżące</t>
    </r>
  </si>
  <si>
    <t>w tym: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</si>
  <si>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</si>
  <si>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</si>
  <si>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</si>
  <si>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świadczenia społeczne</t>
  </si>
  <si>
    <t>Ogółem</t>
  </si>
  <si>
    <t xml:space="preserve">Załącznik Nr 6 do Uchwały </t>
  </si>
  <si>
    <t>Rady Miejskiej Gminy Frombork</t>
  </si>
  <si>
    <t>Nr VII/32/07 z dnia 15.03.2007 r.</t>
  </si>
  <si>
    <t>Plan przychodów i wydatków zakładów budżetowych, gospodarstw pomocniczych</t>
  </si>
  <si>
    <t xml:space="preserve"> oraz dochodów i wydatków rachunków dochodów własnych na 2007 r.</t>
  </si>
  <si>
    <t>w złotych</t>
  </si>
  <si>
    <r>
      <rPr>
        <b/>
        <sz val="10"/>
        <rFont val="Arial CE"/>
        <family val="2"/>
      </rPr>
      <t>Lp.</t>
    </r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</si>
  <si>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</si>
  <si>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</si>
  <si>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</si>
  <si>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</si>
  <si>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</si>
  <si>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Rozliczenie z budżetem z tytułu wpłat nadwyżek środków za 2006 r.</t>
  </si>
  <si>
    <t>ogółem</t>
  </si>
  <si>
    <t>w tym:</t>
  </si>
  <si>
    <t>ogółem</t>
  </si>
  <si>
    <t>w tym: wpłata do budżetu</t>
  </si>
  <si>
    <t>dotacje z budżetu***</t>
  </si>
  <si>
    <t>w tym:</t>
  </si>
  <si>
    <t>§265, §266</t>
  </si>
  <si>
    <t>inwestycje</t>
  </si>
  <si>
    <t>I.</t>
  </si>
  <si>
    <t>Zakłady budżetowe</t>
  </si>
  <si>
    <t>x</t>
  </si>
  <si>
    <t>Zakład Wodociągów i Kanalizacji</t>
  </si>
  <si>
    <t>II.</t>
  </si>
  <si>
    <t>Rachunki dochodów własnych jednostek budżetowych</t>
  </si>
  <si>
    <t>x</t>
  </si>
  <si>
    <t>x</t>
  </si>
  <si>
    <t>x</t>
  </si>
  <si>
    <t>z tego:</t>
  </si>
  <si>
    <t>1. Przedszkole</t>
  </si>
  <si>
    <t>x</t>
  </si>
  <si>
    <t>x</t>
  </si>
  <si>
    <t>x</t>
  </si>
  <si>
    <t>2. Świetlica szkolna</t>
  </si>
  <si>
    <t>x</t>
  </si>
  <si>
    <t>x</t>
  </si>
  <si>
    <t>x</t>
  </si>
  <si>
    <t>Ogółem</t>
  </si>
  <si>
    <r>
      <rPr>
        <i/>
        <sz val="9"/>
        <rFont val="Arial CE"/>
        <family val="0"/>
      </rPr>
      <t>W odniesienu do rachunku dochodów własnych jednostek budżetowych:</t>
    </r>
  </si>
  <si>
    <t>* dochody</t>
  </si>
  <si>
    <t>** stan środków pieniężnych</t>
  </si>
  <si>
    <t>*** źródła dochodów wskazanych przez Radę Miejską Gminy Frombork</t>
  </si>
  <si>
    <t xml:space="preserve">                                                                Załącznik Nr 7 do Uchwały </t>
  </si>
  <si>
    <t xml:space="preserve">                                                                Rady Miejskiej Gminy Frombork</t>
  </si>
  <si>
    <t xml:space="preserve">                                                                Nr VII/32/07 z dnia 15.03.2007 r.</t>
  </si>
  <si>
    <t>Dotacje podmiotowe w 2007 r.</t>
  </si>
  <si>
    <t>w złotych</t>
  </si>
  <si>
    <r>
      <rPr>
        <b/>
        <sz val="10"/>
        <rFont val="Arial CE"/>
        <family val="2"/>
      </rPr>
      <t>Lp.</t>
    </r>
  </si>
  <si>
    <t>Dział</t>
  </si>
  <si>
    <t>Rozdział</t>
  </si>
  <si>
    <t>Nazwa instytucji</t>
  </si>
  <si>
    <t>Kwota dotacji</t>
  </si>
  <si>
    <t>1.</t>
  </si>
  <si>
    <t>Miejsko-Gminny Ośrodek Kultury we Fromborku</t>
  </si>
  <si>
    <t>2.</t>
  </si>
  <si>
    <t>Biblioteka Publiczna Miasta i Gminy Frombork</t>
  </si>
  <si>
    <t>Ogółem</t>
  </si>
  <si>
    <t xml:space="preserve">                                    Załącznik Nr 8 do Uchwały</t>
  </si>
  <si>
    <t xml:space="preserve">                                    Rady Miejskiej Gminy Frombork</t>
  </si>
  <si>
    <t xml:space="preserve">                                    Nr VII/32/07 z dnia 15.03.2007 r.</t>
  </si>
  <si>
    <r>
      <rPr>
        <b/>
        <sz val="12"/>
        <rFont val="Arial CE"/>
        <family val="2"/>
      </rPr>
      <t>Dotacje celowe na zadania własne gminy realizowane przez podmioty należące
i nienależące do sektora finansów publicznych w 2007 r.</t>
    </r>
  </si>
  <si>
    <t>w złotych</t>
  </si>
  <si>
    <r>
      <rPr>
        <b/>
        <sz val="12"/>
        <rFont val="Arial CE"/>
        <family val="2"/>
      </rPr>
      <t>Lp.</t>
    </r>
  </si>
  <si>
    <t>Dział</t>
  </si>
  <si>
    <t>Rozdział</t>
  </si>
  <si>
    <t>Nazwa zadania</t>
  </si>
  <si>
    <t>Kwota dotacji</t>
  </si>
  <si>
    <t>1.</t>
  </si>
  <si>
    <r>
      <rPr>
        <sz val="12"/>
        <rFont val="Arial CE"/>
        <family val="2"/>
      </rPr>
      <t>Przeciwdziałanie alkoholizmwi</t>
    </r>
  </si>
  <si>
    <t>2.</t>
  </si>
  <si>
    <t>Pomoc rodzinom w trudnej sytuacji życiowej oraz wyrównywanie szans tych rodzin</t>
  </si>
  <si>
    <t>3.</t>
  </si>
  <si>
    <t>Ekologia i ochrona zwierząt oraz ochrona dziedzictwa przyrodniczego</t>
  </si>
  <si>
    <t>4.</t>
  </si>
  <si>
    <t>Propagowanie i ochrona dziedzictwa kulturowego</t>
  </si>
  <si>
    <t>5.</t>
  </si>
  <si>
    <t>Rozpowszechnianie i propagowanie kultury fizycznej i sportu wśród dzieci i młodzieży</t>
  </si>
  <si>
    <t>Ogółem</t>
  </si>
  <si>
    <t xml:space="preserve">                                                                                         Załącznik Nr 9 do Uchwały</t>
  </si>
  <si>
    <t xml:space="preserve">                                                                                         Rady Miejskiej Gminy Frombork</t>
  </si>
  <si>
    <t xml:space="preserve">                                                                                         Nr VII/32/07 z dnia 15.03.2007 r.</t>
  </si>
  <si>
    <t>Plan przychodów i wydatków Gminnego Funduszu</t>
  </si>
  <si>
    <t>Ochrony Środowiska i Gospodarki Wodnej</t>
  </si>
  <si>
    <t>w złotych</t>
  </si>
  <si>
    <r>
      <rPr>
        <b/>
        <sz val="12"/>
        <rFont val="Arial CE"/>
        <family val="2"/>
      </rPr>
      <t>Lp.</t>
    </r>
  </si>
  <si>
    <t>Wyszczególnienie</t>
  </si>
  <si>
    <t>Plan na 2007 r.</t>
  </si>
  <si>
    <t>I.</t>
  </si>
  <si>
    <t>Stan środków obrotowych na początek roku</t>
  </si>
  <si>
    <t>II.</t>
  </si>
  <si>
    <t>Przychody</t>
  </si>
  <si>
    <t>1.</t>
  </si>
  <si>
    <t xml:space="preserve"> §  0690 Wpływy z różnych opłat</t>
  </si>
  <si>
    <t>2.</t>
  </si>
  <si>
    <t xml:space="preserve"> §  2960 Przelewy redystrybucyjne</t>
  </si>
  <si>
    <t>III.</t>
  </si>
  <si>
    <t>Wydatki</t>
  </si>
  <si>
    <t>1.</t>
  </si>
  <si>
    <t>Wydatki bieżące</t>
  </si>
  <si>
    <t>§  4300 Zakup usług pozostałych</t>
  </si>
  <si>
    <t>2.</t>
  </si>
  <si>
    <t>Wydatki majątkowe</t>
  </si>
  <si>
    <t>§ 6260 Dotacje z funduszy celowych na finansowanie lub dofinansowanie kosztów realizacji inwestycji i zakupów inwestycyjnych jednostki sektora finansów publicznych</t>
  </si>
  <si>
    <t>IV.</t>
  </si>
  <si>
    <t>Stan środków obrotowych na koniec roku</t>
  </si>
  <si>
    <t xml:space="preserve">                                    Załącznik Nr 10 do Uchwały</t>
  </si>
  <si>
    <t xml:space="preserve">                                    Rady Miejskiej Gminy Frombork</t>
  </si>
  <si>
    <t xml:space="preserve">                                    Nr VII/32/07 z dnia 15.03.2007 r.</t>
  </si>
  <si>
    <t>Wydatki jednostek pomocniczych w 2007 r.</t>
  </si>
  <si>
    <t>w złotych</t>
  </si>
  <si>
    <r>
      <rPr>
        <b/>
        <sz val="11"/>
        <rFont val="Arial CE"/>
        <family val="2"/>
      </rPr>
      <t>Lp.</t>
    </r>
  </si>
  <si>
    <t>Dział</t>
  </si>
  <si>
    <t>Rozdział</t>
  </si>
  <si>
    <t>Nazwa jednostki pomocniczej</t>
  </si>
  <si>
    <t>Kwota</t>
  </si>
  <si>
    <t>1.</t>
  </si>
  <si>
    <r>
      <rPr>
        <sz val="12"/>
        <rFont val="Arial CE"/>
        <family val="2"/>
      </rPr>
      <t>Sołectwo Baranówka</t>
    </r>
  </si>
  <si>
    <t>2.</t>
  </si>
  <si>
    <r>
      <rPr>
        <sz val="12"/>
        <rFont val="Arial CE"/>
        <family val="2"/>
      </rPr>
      <t>Sołectwo Biedkowo</t>
    </r>
  </si>
  <si>
    <t>3.</t>
  </si>
  <si>
    <t>Sołectwo Bogdany</t>
  </si>
  <si>
    <t>4.</t>
  </si>
  <si>
    <r>
      <rPr>
        <sz val="12"/>
        <rFont val="Arial CE"/>
        <family val="2"/>
      </rPr>
      <t>Sołectwo Drewnowo</t>
    </r>
  </si>
  <si>
    <t>5.</t>
  </si>
  <si>
    <r>
      <rPr>
        <sz val="12"/>
        <rFont val="Arial CE"/>
        <family val="2"/>
      </rPr>
      <t>Sołectwo Jędrychowo</t>
    </r>
  </si>
  <si>
    <t>6.</t>
  </si>
  <si>
    <r>
      <rPr>
        <sz val="12"/>
        <rFont val="Arial CE"/>
        <family val="2"/>
      </rPr>
      <t>Sołectwo Krzywiec</t>
    </r>
  </si>
  <si>
    <t>7.</t>
  </si>
  <si>
    <r>
      <rPr>
        <sz val="12"/>
        <rFont val="Arial CE"/>
        <family val="2"/>
      </rPr>
      <t>Sołectwo Krzyżewo</t>
    </r>
  </si>
  <si>
    <t>8.</t>
  </si>
  <si>
    <r>
      <rPr>
        <sz val="12"/>
        <rFont val="Arial CE"/>
        <family val="2"/>
      </rPr>
      <t>Sołectwo Narusa</t>
    </r>
  </si>
  <si>
    <t>9.</t>
  </si>
  <si>
    <r>
      <rPr>
        <sz val="12"/>
        <rFont val="Arial CE"/>
        <family val="2"/>
      </rPr>
      <t>Sołectwo Nowe Sadłuki</t>
    </r>
  </si>
  <si>
    <t>10.</t>
  </si>
  <si>
    <t xml:space="preserve">Sołectwo Ronin </t>
  </si>
  <si>
    <t>11.</t>
  </si>
  <si>
    <r>
      <rPr>
        <sz val="12"/>
        <rFont val="Arial CE"/>
        <family val="2"/>
      </rPr>
      <t>Sołectwo Wielkie Wierzno</t>
    </r>
  </si>
  <si>
    <t>Ogółem</t>
  </si>
  <si>
    <t xml:space="preserve">Załącznik Nr 7 do Uchwały </t>
  </si>
  <si>
    <t>Rady Miejskiej Gminy Frombork</t>
  </si>
  <si>
    <t>Nr VII/33/07 z dnia 15.03.2007 r.</t>
  </si>
  <si>
    <t>Prognoza kwoty długu gminy na rok 2007 i lata następne</t>
  </si>
  <si>
    <t>w złotych</t>
  </si>
  <si>
    <t>Przewidywany stan na koniec roku</t>
  </si>
  <si>
    <t>Rodzaj</t>
  </si>
  <si>
    <r>
      <rPr>
        <b/>
        <sz val="11"/>
        <rFont val="Arial CE"/>
        <family val="2"/>
      </rPr>
      <t>L.p.</t>
    </r>
  </si>
  <si>
    <t>zadłużenia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</si>
  <si>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</si>
  <si>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</si>
  <si>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</si>
  <si>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</si>
  <si>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</si>
  <si>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</si>
  <si>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</si>
  <si>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</si>
  <si>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</si>
  <si>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</si>
  <si>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</si>
  <si>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</si>
  <si>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</si>
  <si>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</si>
  <si>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</si>
  <si>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</si>
  <si>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</si>
  <si>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Dochody ogółem</t>
  </si>
  <si>
    <t>7.</t>
  </si>
  <si>
    <t>Łączna kwota długu na koniec roku budżetowego</t>
  </si>
  <si>
    <t>8.</t>
  </si>
  <si>
    <t>Procentowy udział długu w dochodach</t>
  </si>
  <si>
    <t>Załącznik Nr 6 do Uchwały</t>
  </si>
  <si>
    <t>Rady Miejskiej Gminy Frombork</t>
  </si>
  <si>
    <t>Nr VII/33/07 z dnia 15.03.2007 r.</t>
  </si>
  <si>
    <t>Prognozowana sytuacja finansowa gminy w latach spłaty długu</t>
  </si>
  <si>
    <t>w złotych</t>
  </si>
  <si>
    <r>
      <rPr>
        <b/>
        <sz val="11"/>
        <rFont val="Arial CE"/>
        <family val="2"/>
      </rPr>
      <t>L.p.</t>
    </r>
  </si>
  <si>
    <t>Wyszczególnienie</t>
  </si>
  <si>
    <t>Plan na 2007 r.</t>
  </si>
  <si>
    <t>Lata spłaty kredytu/pożyczki</t>
  </si>
  <si>
    <t>I.</t>
  </si>
  <si>
    <t>Dochody ogółem:(A+B+C)</t>
  </si>
  <si>
    <t>A.</t>
  </si>
  <si>
    <t>Dochody własne, w tym:</t>
  </si>
  <si>
    <t>1.</t>
  </si>
  <si>
    <t>z opłat</t>
  </si>
  <si>
    <t>2.</t>
  </si>
  <si>
    <t>z majątku jednostki</t>
  </si>
  <si>
    <t>3.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</si>
  <si>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</si>
  <si>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</si>
  <si>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</si>
  <si>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</si>
  <si>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</si>
  <si>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</si>
  <si>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</si>
  <si>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</si>
  <si>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</si>
  <si>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A.</t>
  </si>
  <si>
    <t>Spłata zaciągniętych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</si>
  <si>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</si>
  <si>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</si>
  <si>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</si>
  <si>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</si>
  <si>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</si>
  <si>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</si>
  <si>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B.</t>
  </si>
  <si>
    <t>Spłata przewidywanych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</si>
  <si>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</si>
  <si>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</si>
  <si>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</si>
  <si>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</si>
  <si>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</si>
  <si>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</si>
  <si>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C.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</si>
  <si>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</si>
  <si>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</si>
  <si>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</si>
  <si>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</si>
  <si>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</si>
  <si>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</si>
  <si>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</si>
  <si>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1.</t>
  </si>
  <si>
    <t>Dług zaciągniętej w związku ze środkami określonymi w umowie zawartej z podmiotem dysponującym funduszami strukturalnymi lub F.S.U.E.</t>
  </si>
  <si>
    <t>VI.1.</t>
  </si>
  <si>
    <r>
      <rPr>
        <b/>
        <i/>
        <sz val="10"/>
        <rFont val="Arial CE"/>
        <family val="0"/>
      </rP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</si>
  <si>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</si>
  <si>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rPr>
        <b/>
        <i/>
        <sz val="10"/>
        <rFont val="Arial CE"/>
        <family val="0"/>
      </rP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</si>
  <si>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</si>
  <si>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rPr>
        <b/>
        <i/>
        <sz val="10"/>
        <rFont val="Arial CE"/>
        <family val="0"/>
      </rP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</si>
  <si>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</si>
  <si>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rPr>
        <b/>
        <i/>
        <sz val="10"/>
        <rFont val="Arial CE"/>
        <family val="0"/>
      </rP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</si>
</sst>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4">
    <font>
      <sz val="10"/>
      <name val="Arial CE"/>
      <family val="0"/>
    </font>
    <font>
      <sz val="10"/>
      <name val="Arial"/>
      <family val="0"/>
    </font>
    <font>
      <sz val="12"/>
      <name val="Arial CE"/>
      <family val="0"/>
    </font>
    <font>
      <b/>
      <sz val="12"/>
      <name val="Arial Narrow"/>
      <family val="2"/>
    </font>
    <font>
      <b/>
      <sz val="12"/>
      <name val="Arial CE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1"/>
      <name val="Arial"/>
      <family val="0"/>
    </font>
    <font>
      <sz val="11"/>
      <name val="Arial CE"/>
      <family val="2"/>
    </font>
    <font>
      <b/>
      <sz val="13"/>
      <name val="Arial CE"/>
      <family val="2"/>
    </font>
    <font>
      <i/>
      <sz val="9"/>
      <name val="Arial CE"/>
      <family val="0"/>
    </font>
    <font>
      <sz val="9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6" fillId="0" borderId="4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3" fontId="3" fillId="0" borderId="0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49" fontId="6" fillId="0" borderId="2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3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top"/>
    </xf>
    <xf numFmtId="0" fontId="3" fillId="0" borderId="22" xfId="0" applyFont="1" applyBorder="1" applyAlignment="1">
      <alignment vertical="top"/>
    </xf>
    <xf numFmtId="3" fontId="3" fillId="0" borderId="23" xfId="0" applyNumberFormat="1" applyFont="1" applyBorder="1" applyAlignment="1">
      <alignment horizontal="right" vertical="center"/>
    </xf>
    <xf numFmtId="164" fontId="3" fillId="0" borderId="2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top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vertical="top"/>
    </xf>
    <xf numFmtId="3" fontId="6" fillId="0" borderId="26" xfId="0" applyNumberFormat="1" applyFont="1" applyBorder="1" applyAlignment="1">
      <alignment horizontal="right" vertical="center"/>
    </xf>
    <xf numFmtId="164" fontId="6" fillId="0" borderId="2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8" fillId="2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top"/>
    </xf>
    <xf numFmtId="49" fontId="10" fillId="0" borderId="20" xfId="0" applyNumberFormat="1" applyFont="1" applyBorder="1" applyAlignment="1">
      <alignment vertical="top"/>
    </xf>
    <xf numFmtId="0" fontId="10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49" fontId="12" fillId="0" borderId="14" xfId="0" applyNumberFormat="1" applyFont="1" applyBorder="1" applyAlignment="1">
      <alignment vertical="top"/>
    </xf>
    <xf numFmtId="49" fontId="12" fillId="0" borderId="4" xfId="0" applyNumberFormat="1" applyFont="1" applyBorder="1" applyAlignment="1">
      <alignment horizontal="right" vertical="top"/>
    </xf>
    <xf numFmtId="0" fontId="12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top"/>
    </xf>
    <xf numFmtId="0" fontId="12" fillId="0" borderId="2" xfId="0" applyFont="1" applyBorder="1" applyAlignment="1">
      <alignment vertical="top"/>
    </xf>
    <xf numFmtId="3" fontId="0" fillId="0" borderId="33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vertical="top"/>
    </xf>
    <xf numFmtId="49" fontId="12" fillId="0" borderId="2" xfId="0" applyNumberFormat="1" applyFont="1" applyBorder="1" applyAlignment="1">
      <alignment horizontal="right" vertical="top"/>
    </xf>
    <xf numFmtId="0" fontId="12" fillId="0" borderId="4" xfId="0" applyFont="1" applyBorder="1" applyAlignment="1">
      <alignment vertical="top"/>
    </xf>
    <xf numFmtId="49" fontId="10" fillId="0" borderId="8" xfId="0" applyNumberFormat="1" applyFont="1" applyBorder="1" applyAlignment="1">
      <alignment vertical="top"/>
    </xf>
    <xf numFmtId="49" fontId="10" fillId="0" borderId="4" xfId="0" applyNumberFormat="1" applyFont="1" applyBorder="1" applyAlignment="1">
      <alignment horizontal="right" vertical="top"/>
    </xf>
    <xf numFmtId="0" fontId="10" fillId="0" borderId="2" xfId="0" applyFont="1" applyBorder="1" applyAlignment="1">
      <alignment vertical="top"/>
    </xf>
    <xf numFmtId="3" fontId="11" fillId="0" borderId="2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horizontal="right" vertical="top"/>
    </xf>
    <xf numFmtId="0" fontId="0" fillId="0" borderId="34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left" vertical="top"/>
    </xf>
    <xf numFmtId="0" fontId="11" fillId="0" borderId="4" xfId="0" applyFont="1" applyBorder="1" applyAlignment="1">
      <alignment vertical="top"/>
    </xf>
    <xf numFmtId="49" fontId="10" fillId="0" borderId="4" xfId="0" applyNumberFormat="1" applyFont="1" applyBorder="1" applyAlignment="1">
      <alignment vertical="top"/>
    </xf>
    <xf numFmtId="3" fontId="0" fillId="0" borderId="11" xfId="0" applyNumberFormat="1" applyFont="1" applyFill="1" applyBorder="1" applyAlignment="1">
      <alignment vertical="center"/>
    </xf>
    <xf numFmtId="49" fontId="12" fillId="0" borderId="15" xfId="0" applyNumberFormat="1" applyFont="1" applyBorder="1" applyAlignment="1">
      <alignment vertical="top"/>
    </xf>
    <xf numFmtId="49" fontId="12" fillId="0" borderId="5" xfId="0" applyNumberFormat="1" applyFont="1" applyBorder="1" applyAlignment="1">
      <alignment horizontal="right" vertical="top"/>
    </xf>
    <xf numFmtId="49" fontId="12" fillId="0" borderId="12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>
      <alignment vertical="top"/>
    </xf>
    <xf numFmtId="49" fontId="12" fillId="0" borderId="35" xfId="0" applyNumberFormat="1" applyFont="1" applyBorder="1" applyAlignment="1">
      <alignment vertical="top"/>
    </xf>
    <xf numFmtId="49" fontId="12" fillId="0" borderId="26" xfId="0" applyNumberFormat="1" applyFont="1" applyBorder="1" applyAlignment="1">
      <alignment horizontal="right" vertical="top"/>
    </xf>
    <xf numFmtId="0" fontId="12" fillId="0" borderId="26" xfId="0" applyFont="1" applyBorder="1" applyAlignment="1">
      <alignment vertical="top"/>
    </xf>
    <xf numFmtId="3" fontId="0" fillId="0" borderId="26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top"/>
    </xf>
    <xf numFmtId="0" fontId="10" fillId="0" borderId="37" xfId="0" applyFont="1" applyBorder="1" applyAlignment="1">
      <alignment vertical="top"/>
    </xf>
    <xf numFmtId="3" fontId="11" fillId="0" borderId="38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3" fontId="0" fillId="0" borderId="40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vertical="center" wrapText="1"/>
    </xf>
    <xf numFmtId="3" fontId="0" fillId="0" borderId="41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2" fillId="0" borderId="42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15" fillId="0" borderId="28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0" fontId="18" fillId="0" borderId="44" xfId="0" applyFont="1" applyBorder="1" applyAlignment="1">
      <alignment vertical="center"/>
    </xf>
    <xf numFmtId="3" fontId="18" fillId="0" borderId="44" xfId="0" applyNumberFormat="1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3" fontId="18" fillId="0" borderId="37" xfId="0" applyNumberFormat="1" applyFont="1" applyBorder="1" applyAlignment="1">
      <alignment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vertical="center"/>
    </xf>
    <xf numFmtId="0" fontId="18" fillId="2" borderId="45" xfId="0" applyFont="1" applyFill="1" applyBorder="1" applyAlignment="1">
      <alignment horizontal="center" vertical="center"/>
    </xf>
    <xf numFmtId="3" fontId="18" fillId="2" borderId="45" xfId="0" applyNumberFormat="1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3" fontId="18" fillId="0" borderId="28" xfId="0" applyNumberFormat="1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6" xfId="0" applyFont="1" applyBorder="1" applyAlignment="1">
      <alignment vertical="center"/>
    </xf>
    <xf numFmtId="3" fontId="18" fillId="0" borderId="46" xfId="0" applyNumberFormat="1" applyFont="1" applyBorder="1" applyAlignment="1">
      <alignment vertical="center"/>
    </xf>
    <xf numFmtId="0" fontId="18" fillId="0" borderId="44" xfId="0" applyFont="1" applyBorder="1" applyAlignment="1">
      <alignment vertical="center" wrapText="1"/>
    </xf>
    <xf numFmtId="0" fontId="18" fillId="0" borderId="47" xfId="0" applyFont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3" fontId="18" fillId="0" borderId="47" xfId="0" applyNumberFormat="1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3" fontId="18" fillId="0" borderId="48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18" fillId="0" borderId="49" xfId="0" applyFont="1" applyBorder="1" applyAlignment="1">
      <alignment vertical="center"/>
    </xf>
    <xf numFmtId="3" fontId="18" fillId="0" borderId="49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3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vertical="center" indent="1"/>
    </xf>
    <xf numFmtId="3" fontId="0" fillId="0" borderId="4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vertical="center" indent="2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3" fontId="2" fillId="0" borderId="41" xfId="0" applyNumberFormat="1" applyFont="1" applyBorder="1" applyAlignment="1">
      <alignment horizontal="righ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40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3" fontId="2" fillId="0" borderId="39" xfId="0" applyNumberFormat="1" applyFont="1" applyBorder="1" applyAlignment="1">
      <alignment horizontal="right" vertical="center" wrapText="1"/>
    </xf>
    <xf numFmtId="0" fontId="2" fillId="0" borderId="40" xfId="0" applyFont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0" fontId="0" fillId="2" borderId="45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16" fillId="2" borderId="43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0" fillId="0" borderId="44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4" fontId="0" fillId="0" borderId="38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1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18" fillId="0" borderId="2" xfId="0" applyNumberFormat="1" applyFont="1" applyBorder="1" applyAlignment="1">
      <alignment horizontal="right" vertical="center"/>
    </xf>
    <xf numFmtId="4" fontId="18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9"/>
  <sheetViews>
    <sheetView workbookViewId="0" topLeftCell="A1">
      <selection activeCell="E5" sqref="E5"/>
    </sheetView>
  </sheetViews>
  <sheetFormatPr defaultColWidth="9.00390625" defaultRowHeight="12.75"/>
  <cols>
    <col min="1" max="1" width="4.00390625" style="1" customWidth="1"/>
    <col min="2" max="2" width="5.875" style="1" customWidth="1"/>
    <col min="3" max="3" width="5.00390625" style="1" customWidth="1"/>
    <col min="4" max="4" width="47.75390625" style="1" customWidth="1"/>
    <col min="5" max="5" width="11.25390625" style="1" customWidth="1"/>
    <col min="6" max="6" width="10.375" style="1" customWidth="1"/>
    <col min="7" max="9" width="9.125" style="1" customWidth="1"/>
    <col min="10" max="10" width="11.375" style="1" customWidth="1"/>
    <col min="11" max="16384" width="9.125" style="1" customWidth="1"/>
  </cols>
  <sheetData>
    <row r="2" spans="5:7" ht="15">
      <c r="E2" s="261" t="s">
        <v>0</v>
      </c>
      <c r="F2" s="261"/>
      <c r="G2" s="261"/>
    </row>
    <row r="3" spans="5:7" ht="15">
      <c r="E3" s="261" t="s">
        <v>1</v>
      </c>
      <c r="F3" s="261"/>
      <c r="G3" s="261"/>
    </row>
    <row r="4" spans="5:7" ht="15">
      <c r="E4" s="261" t="s">
        <v>2</v>
      </c>
      <c r="F4" s="261"/>
      <c r="G4" s="261"/>
    </row>
    <row r="5" ht="15">
      <c r="E5" s="2"/>
    </row>
    <row r="6" spans="1:5" ht="15.75">
      <c r="A6" s="262" t="s">
        <v>3</v>
      </c>
      <c r="B6" s="262"/>
      <c r="C6" s="262"/>
      <c r="D6" s="262"/>
      <c r="E6" s="262"/>
    </row>
    <row r="7" spans="1:5" ht="15.75">
      <c r="A7" s="3"/>
      <c r="B7" s="3"/>
      <c r="C7" s="3"/>
      <c r="D7" s="3"/>
      <c r="E7" s="3"/>
    </row>
    <row r="8" spans="1:7" s="4" customFormat="1" ht="12.75">
      <c r="A8" s="263" t="s">
        <v>4</v>
      </c>
      <c r="B8" s="264" t="s">
        <v>5</v>
      </c>
      <c r="C8" s="263" t="s">
        <v>6</v>
      </c>
      <c r="D8" s="263" t="s">
        <v>7</v>
      </c>
      <c r="E8" s="264" t="s">
        <v>8</v>
      </c>
      <c r="F8" s="265" t="s">
        <v>9</v>
      </c>
      <c r="G8" s="265" t="s">
        <v>10</v>
      </c>
    </row>
    <row r="9" spans="1:7" s="4" customFormat="1" ht="12.75">
      <c r="A9" s="263"/>
      <c r="B9" s="264"/>
      <c r="C9" s="263"/>
      <c r="D9" s="263"/>
      <c r="E9" s="264"/>
      <c r="F9" s="265"/>
      <c r="G9" s="265"/>
    </row>
    <row r="10" spans="1:7" ht="15.75">
      <c r="A10" s="266" t="s">
        <v>11</v>
      </c>
      <c r="B10" s="266"/>
      <c r="C10" s="266"/>
      <c r="D10" s="5" t="s">
        <v>12</v>
      </c>
      <c r="E10" s="6">
        <v>465979</v>
      </c>
      <c r="F10" s="6">
        <v>12600</v>
      </c>
      <c r="G10" s="7">
        <f>F10/E10</f>
        <v>0.02703984514323607</v>
      </c>
    </row>
    <row r="11" spans="1:7" ht="15.75">
      <c r="A11" s="267"/>
      <c r="B11" s="268" t="s">
        <v>13</v>
      </c>
      <c r="C11" s="268"/>
      <c r="D11" s="8" t="s">
        <v>14</v>
      </c>
      <c r="E11" s="9">
        <v>28000</v>
      </c>
      <c r="F11" s="9">
        <v>12600</v>
      </c>
      <c r="G11" s="10">
        <f>F11/E11</f>
        <v>0.45</v>
      </c>
    </row>
    <row r="12" spans="1:7" ht="45.75" customHeight="1">
      <c r="A12" s="267"/>
      <c r="B12" s="11"/>
      <c r="C12" s="12">
        <v>6260</v>
      </c>
      <c r="D12" s="8" t="s">
        <v>15</v>
      </c>
      <c r="E12" s="9">
        <v>28000</v>
      </c>
      <c r="F12" s="9">
        <v>12600</v>
      </c>
      <c r="G12" s="10">
        <f aca="true" t="shared" si="0" ref="G12:G67">F12/E12</f>
        <v>0.45</v>
      </c>
    </row>
    <row r="13" spans="1:7" ht="31.5">
      <c r="A13" s="267"/>
      <c r="B13" s="13" t="s">
        <v>16</v>
      </c>
      <c r="C13" s="14"/>
      <c r="D13" s="8" t="s">
        <v>17</v>
      </c>
      <c r="E13" s="9">
        <v>437979</v>
      </c>
      <c r="F13" s="9">
        <v>0</v>
      </c>
      <c r="G13" s="10">
        <v>0</v>
      </c>
    </row>
    <row r="14" spans="1:7" ht="48" customHeight="1">
      <c r="A14" s="267"/>
      <c r="B14" s="15"/>
      <c r="C14" s="16" t="s">
        <v>18</v>
      </c>
      <c r="D14" s="8" t="s">
        <v>19</v>
      </c>
      <c r="E14" s="9">
        <v>437979</v>
      </c>
      <c r="F14" s="9">
        <v>0</v>
      </c>
      <c r="G14" s="10">
        <v>0</v>
      </c>
    </row>
    <row r="15" spans="1:8" ht="15.75">
      <c r="A15" s="17">
        <v>600</v>
      </c>
      <c r="B15" s="18"/>
      <c r="C15" s="19"/>
      <c r="D15" s="20" t="s">
        <v>20</v>
      </c>
      <c r="E15" s="6">
        <v>60000</v>
      </c>
      <c r="F15" s="6">
        <v>0</v>
      </c>
      <c r="G15" s="7">
        <v>0</v>
      </c>
      <c r="H15" s="21"/>
    </row>
    <row r="16" spans="1:7" ht="15.75">
      <c r="A16" s="269"/>
      <c r="B16" s="13" t="s">
        <v>21</v>
      </c>
      <c r="C16" s="22"/>
      <c r="D16" s="8" t="s">
        <v>22</v>
      </c>
      <c r="E16" s="9">
        <v>60000</v>
      </c>
      <c r="F16" s="9">
        <v>0</v>
      </c>
      <c r="G16" s="10">
        <v>0</v>
      </c>
    </row>
    <row r="17" spans="1:7" ht="49.5" customHeight="1">
      <c r="A17" s="269"/>
      <c r="B17" s="15"/>
      <c r="C17" s="16" t="s">
        <v>23</v>
      </c>
      <c r="D17" s="8" t="s">
        <v>24</v>
      </c>
      <c r="E17" s="9">
        <v>60000</v>
      </c>
      <c r="F17" s="9">
        <v>0</v>
      </c>
      <c r="G17" s="10">
        <v>0</v>
      </c>
    </row>
    <row r="18" spans="1:7" ht="15.75">
      <c r="A18" s="17">
        <v>630</v>
      </c>
      <c r="B18" s="23"/>
      <c r="C18" s="24"/>
      <c r="D18" s="20" t="s">
        <v>25</v>
      </c>
      <c r="E18" s="6">
        <v>20145</v>
      </c>
      <c r="F18" s="6">
        <v>0</v>
      </c>
      <c r="G18" s="7">
        <f t="shared" si="0"/>
        <v>0</v>
      </c>
    </row>
    <row r="19" spans="1:7" ht="15.75">
      <c r="A19" s="267"/>
      <c r="B19" s="25">
        <v>63095</v>
      </c>
      <c r="C19" s="11"/>
      <c r="D19" s="8" t="s">
        <v>26</v>
      </c>
      <c r="E19" s="9">
        <v>20145</v>
      </c>
      <c r="F19" s="9">
        <v>0</v>
      </c>
      <c r="G19" s="10">
        <f t="shared" si="0"/>
        <v>0</v>
      </c>
    </row>
    <row r="20" spans="1:7" ht="15.75">
      <c r="A20" s="267"/>
      <c r="B20" s="26"/>
      <c r="C20" s="16" t="s">
        <v>27</v>
      </c>
      <c r="D20" s="8" t="s">
        <v>28</v>
      </c>
      <c r="E20" s="9">
        <v>20145</v>
      </c>
      <c r="F20" s="9">
        <v>0</v>
      </c>
      <c r="G20" s="10">
        <f t="shared" si="0"/>
        <v>0</v>
      </c>
    </row>
    <row r="21" spans="1:7" ht="15.75">
      <c r="A21" s="27">
        <v>700</v>
      </c>
      <c r="B21" s="18"/>
      <c r="C21" s="19"/>
      <c r="D21" s="20" t="s">
        <v>29</v>
      </c>
      <c r="E21" s="6">
        <f>E22+E24+E30</f>
        <v>2096904</v>
      </c>
      <c r="F21" s="6">
        <f>SUM(F22,F24,F30)</f>
        <v>2338651</v>
      </c>
      <c r="G21" s="7">
        <f t="shared" si="0"/>
        <v>1.115287585888529</v>
      </c>
    </row>
    <row r="22" spans="1:7" ht="15.75">
      <c r="A22" s="28"/>
      <c r="B22" s="29" t="s">
        <v>30</v>
      </c>
      <c r="C22" s="22"/>
      <c r="D22" s="8" t="s">
        <v>31</v>
      </c>
      <c r="E22" s="9">
        <v>297000</v>
      </c>
      <c r="F22" s="9">
        <v>178933</v>
      </c>
      <c r="G22" s="10">
        <f t="shared" si="0"/>
        <v>0.6024680134680135</v>
      </c>
    </row>
    <row r="23" spans="1:7" ht="47.25" customHeight="1">
      <c r="A23" s="28"/>
      <c r="B23" s="16"/>
      <c r="C23" s="16" t="s">
        <v>32</v>
      </c>
      <c r="D23" s="8" t="s">
        <v>33</v>
      </c>
      <c r="E23" s="9">
        <v>297000</v>
      </c>
      <c r="F23" s="9">
        <v>178933</v>
      </c>
      <c r="G23" s="10">
        <f t="shared" si="0"/>
        <v>0.6024680134680135</v>
      </c>
    </row>
    <row r="24" spans="1:7" ht="15.75">
      <c r="A24" s="30"/>
      <c r="B24" s="13">
        <v>70005</v>
      </c>
      <c r="C24" s="22"/>
      <c r="D24" s="8" t="s">
        <v>34</v>
      </c>
      <c r="E24" s="9">
        <v>1784904</v>
      </c>
      <c r="F24" s="9">
        <f>SUM(F25,F26,F27,F28,F29)</f>
        <v>2118952</v>
      </c>
      <c r="G24" s="10">
        <f t="shared" si="0"/>
        <v>1.1871518020016762</v>
      </c>
    </row>
    <row r="25" spans="1:7" ht="31.5">
      <c r="A25" s="30"/>
      <c r="B25" s="31"/>
      <c r="C25" s="16" t="s">
        <v>35</v>
      </c>
      <c r="D25" s="8" t="s">
        <v>36</v>
      </c>
      <c r="E25" s="9">
        <v>55400</v>
      </c>
      <c r="F25" s="9">
        <v>28176</v>
      </c>
      <c r="G25" s="10">
        <f t="shared" si="0"/>
        <v>0.5085920577617329</v>
      </c>
    </row>
    <row r="26" spans="1:7" ht="63">
      <c r="A26" s="30"/>
      <c r="B26" s="31"/>
      <c r="C26" s="16" t="s">
        <v>37</v>
      </c>
      <c r="D26" s="8" t="s">
        <v>38</v>
      </c>
      <c r="E26" s="9">
        <v>128100</v>
      </c>
      <c r="F26" s="9">
        <v>119870</v>
      </c>
      <c r="G26" s="10">
        <f t="shared" si="0"/>
        <v>0.9357533177205308</v>
      </c>
    </row>
    <row r="27" spans="1:7" ht="47.25">
      <c r="A27" s="30"/>
      <c r="B27" s="31"/>
      <c r="C27" s="16" t="s">
        <v>39</v>
      </c>
      <c r="D27" s="8" t="s">
        <v>40</v>
      </c>
      <c r="E27" s="9">
        <v>18000</v>
      </c>
      <c r="F27" s="9">
        <v>2000</v>
      </c>
      <c r="G27" s="10">
        <f t="shared" si="0"/>
        <v>0.1111111111111111</v>
      </c>
    </row>
    <row r="28" spans="1:7" ht="15.75">
      <c r="A28" s="30"/>
      <c r="B28" s="31"/>
      <c r="C28" s="16" t="s">
        <v>41</v>
      </c>
      <c r="D28" s="8" t="s">
        <v>42</v>
      </c>
      <c r="E28" s="9">
        <v>1568404</v>
      </c>
      <c r="F28" s="9">
        <v>1956919</v>
      </c>
      <c r="G28" s="10">
        <f t="shared" si="0"/>
        <v>1.2477135993022206</v>
      </c>
    </row>
    <row r="29" spans="1:7" ht="15.75">
      <c r="A29" s="30"/>
      <c r="B29" s="31"/>
      <c r="C29" s="32" t="s">
        <v>43</v>
      </c>
      <c r="D29" s="8" t="s">
        <v>44</v>
      </c>
      <c r="E29" s="9">
        <v>15000</v>
      </c>
      <c r="F29" s="9">
        <v>11987</v>
      </c>
      <c r="G29" s="10">
        <f t="shared" si="0"/>
        <v>0.7991333333333334</v>
      </c>
    </row>
    <row r="30" spans="1:7" ht="15.75">
      <c r="A30" s="30"/>
      <c r="B30" s="33" t="s">
        <v>45</v>
      </c>
      <c r="C30" s="22"/>
      <c r="D30" s="8" t="s">
        <v>46</v>
      </c>
      <c r="E30" s="9">
        <v>15000</v>
      </c>
      <c r="F30" s="9">
        <v>40766</v>
      </c>
      <c r="G30" s="10">
        <f t="shared" si="0"/>
        <v>2.7177333333333333</v>
      </c>
    </row>
    <row r="31" spans="1:7" ht="15.75">
      <c r="A31" s="30"/>
      <c r="B31" s="31"/>
      <c r="C31" s="34" t="s">
        <v>47</v>
      </c>
      <c r="D31" s="8" t="s">
        <v>48</v>
      </c>
      <c r="E31" s="9">
        <v>15000</v>
      </c>
      <c r="F31" s="9">
        <v>40766</v>
      </c>
      <c r="G31" s="10">
        <f t="shared" si="0"/>
        <v>2.7177333333333333</v>
      </c>
    </row>
    <row r="32" spans="1:7" ht="15.75">
      <c r="A32" s="35" t="s">
        <v>49</v>
      </c>
      <c r="B32" s="18"/>
      <c r="C32" s="19"/>
      <c r="D32" s="20" t="s">
        <v>50</v>
      </c>
      <c r="E32" s="6">
        <v>18000</v>
      </c>
      <c r="F32" s="6">
        <v>14200</v>
      </c>
      <c r="G32" s="7">
        <f>F32/E32</f>
        <v>0.7888888888888889</v>
      </c>
    </row>
    <row r="33" spans="1:7" ht="15.75">
      <c r="A33" s="28"/>
      <c r="B33" s="29" t="s">
        <v>51</v>
      </c>
      <c r="C33" s="22"/>
      <c r="D33" s="8" t="s">
        <v>52</v>
      </c>
      <c r="E33" s="9">
        <v>18000</v>
      </c>
      <c r="F33" s="9">
        <v>14200</v>
      </c>
      <c r="G33" s="10">
        <f>F33/E33</f>
        <v>0.7888888888888889</v>
      </c>
    </row>
    <row r="34" spans="1:7" ht="15.75">
      <c r="A34" s="28"/>
      <c r="B34" s="16"/>
      <c r="C34" s="16" t="s">
        <v>53</v>
      </c>
      <c r="D34" s="8" t="s">
        <v>54</v>
      </c>
      <c r="E34" s="9">
        <v>18000</v>
      </c>
      <c r="F34" s="9">
        <v>14200</v>
      </c>
      <c r="G34" s="10">
        <f>F34/E34</f>
        <v>0.7888888888888889</v>
      </c>
    </row>
    <row r="35" spans="1:7" ht="15.75">
      <c r="A35" s="36" t="s">
        <v>55</v>
      </c>
      <c r="B35" s="18"/>
      <c r="C35" s="19"/>
      <c r="D35" s="20" t="s">
        <v>56</v>
      </c>
      <c r="E35" s="6">
        <f>E36+E38</f>
        <v>123250</v>
      </c>
      <c r="F35" s="6">
        <f>F36+F38</f>
        <v>123400</v>
      </c>
      <c r="G35" s="7">
        <f t="shared" si="0"/>
        <v>1.0012170385395538</v>
      </c>
    </row>
    <row r="36" spans="1:7" ht="15.75">
      <c r="A36" s="32"/>
      <c r="B36" s="13" t="s">
        <v>57</v>
      </c>
      <c r="C36" s="22"/>
      <c r="D36" s="8" t="s">
        <v>58</v>
      </c>
      <c r="E36" s="9">
        <v>51950</v>
      </c>
      <c r="F36" s="9">
        <v>52100</v>
      </c>
      <c r="G36" s="10">
        <f t="shared" si="0"/>
        <v>1.0028873917228105</v>
      </c>
    </row>
    <row r="37" spans="1:7" ht="63">
      <c r="A37" s="34"/>
      <c r="B37" s="31"/>
      <c r="C37" s="32" t="s">
        <v>59</v>
      </c>
      <c r="D37" s="8" t="s">
        <v>60</v>
      </c>
      <c r="E37" s="9">
        <v>51950</v>
      </c>
      <c r="F37" s="9">
        <v>52100</v>
      </c>
      <c r="G37" s="10">
        <f t="shared" si="0"/>
        <v>1.0028873917228105</v>
      </c>
    </row>
    <row r="38" spans="1:7" ht="15.75">
      <c r="A38" s="34"/>
      <c r="B38" s="13" t="s">
        <v>61</v>
      </c>
      <c r="C38" s="22"/>
      <c r="D38" s="8" t="s">
        <v>62</v>
      </c>
      <c r="E38" s="9">
        <v>71300</v>
      </c>
      <c r="F38" s="9">
        <f>SUM(F39,F40,F41,F42)</f>
        <v>71300</v>
      </c>
      <c r="G38" s="10">
        <f t="shared" si="0"/>
        <v>1</v>
      </c>
    </row>
    <row r="39" spans="1:7" ht="15.75">
      <c r="A39" s="34"/>
      <c r="B39" s="32"/>
      <c r="C39" s="14" t="s">
        <v>63</v>
      </c>
      <c r="D39" s="8" t="s">
        <v>64</v>
      </c>
      <c r="E39" s="9">
        <v>4800</v>
      </c>
      <c r="F39" s="9">
        <v>4800</v>
      </c>
      <c r="G39" s="10">
        <f t="shared" si="0"/>
        <v>1</v>
      </c>
    </row>
    <row r="40" spans="1:7" ht="15.75">
      <c r="A40" s="34"/>
      <c r="B40" s="34"/>
      <c r="C40" s="14" t="s">
        <v>65</v>
      </c>
      <c r="D40" s="8" t="s">
        <v>66</v>
      </c>
      <c r="E40" s="9">
        <v>50000</v>
      </c>
      <c r="F40" s="9">
        <v>50000</v>
      </c>
      <c r="G40" s="10">
        <f t="shared" si="0"/>
        <v>1</v>
      </c>
    </row>
    <row r="41" spans="1:7" ht="15.75">
      <c r="A41" s="34"/>
      <c r="B41" s="34"/>
      <c r="C41" s="22" t="s">
        <v>67</v>
      </c>
      <c r="D41" s="8" t="s">
        <v>68</v>
      </c>
      <c r="E41" s="9">
        <v>15000</v>
      </c>
      <c r="F41" s="9">
        <v>15000</v>
      </c>
      <c r="G41" s="10">
        <f t="shared" si="0"/>
        <v>1</v>
      </c>
    </row>
    <row r="42" spans="1:7" ht="15.75">
      <c r="A42" s="37"/>
      <c r="B42" s="37"/>
      <c r="C42" s="22" t="s">
        <v>69</v>
      </c>
      <c r="D42" s="8" t="s">
        <v>70</v>
      </c>
      <c r="E42" s="9">
        <v>1500</v>
      </c>
      <c r="F42" s="9">
        <v>1500</v>
      </c>
      <c r="G42" s="10">
        <f t="shared" si="0"/>
        <v>1</v>
      </c>
    </row>
    <row r="43" spans="1:7" ht="31.5">
      <c r="A43" s="36" t="s">
        <v>71</v>
      </c>
      <c r="B43" s="18"/>
      <c r="C43" s="19"/>
      <c r="D43" s="20" t="s">
        <v>72</v>
      </c>
      <c r="E43" s="6">
        <v>9709</v>
      </c>
      <c r="F43" s="6">
        <v>603</v>
      </c>
      <c r="G43" s="7">
        <f t="shared" si="0"/>
        <v>0.062107323102276235</v>
      </c>
    </row>
    <row r="44" spans="1:7" ht="31.5">
      <c r="A44" s="32"/>
      <c r="B44" s="15" t="s">
        <v>73</v>
      </c>
      <c r="C44" s="22"/>
      <c r="D44" s="8" t="s">
        <v>74</v>
      </c>
      <c r="E44" s="9">
        <v>612</v>
      </c>
      <c r="F44" s="9">
        <v>603</v>
      </c>
      <c r="G44" s="10">
        <f t="shared" si="0"/>
        <v>0.9852941176470589</v>
      </c>
    </row>
    <row r="45" spans="1:7" ht="63">
      <c r="A45" s="34"/>
      <c r="B45" s="31"/>
      <c r="C45" s="32" t="s">
        <v>75</v>
      </c>
      <c r="D45" s="8" t="s">
        <v>76</v>
      </c>
      <c r="E45" s="9">
        <v>612</v>
      </c>
      <c r="F45" s="9">
        <v>603</v>
      </c>
      <c r="G45" s="10">
        <f t="shared" si="0"/>
        <v>0.9852941176470589</v>
      </c>
    </row>
    <row r="46" spans="1:7" ht="63">
      <c r="A46" s="34"/>
      <c r="B46" s="33" t="s">
        <v>77</v>
      </c>
      <c r="C46" s="22"/>
      <c r="D46" s="8" t="s">
        <v>78</v>
      </c>
      <c r="E46" s="9">
        <v>9097</v>
      </c>
      <c r="F46" s="9">
        <v>0</v>
      </c>
      <c r="G46" s="10">
        <f t="shared" si="0"/>
        <v>0</v>
      </c>
    </row>
    <row r="47" spans="1:7" ht="63">
      <c r="A47" s="34"/>
      <c r="B47" s="31"/>
      <c r="C47" s="16" t="s">
        <v>79</v>
      </c>
      <c r="D47" s="8" t="s">
        <v>80</v>
      </c>
      <c r="E47" s="9">
        <v>9097</v>
      </c>
      <c r="F47" s="9">
        <v>0</v>
      </c>
      <c r="G47" s="10">
        <f t="shared" si="0"/>
        <v>0</v>
      </c>
    </row>
    <row r="48" spans="1:7" ht="31.5">
      <c r="A48" s="27" t="s">
        <v>81</v>
      </c>
      <c r="B48" s="18"/>
      <c r="C48" s="19"/>
      <c r="D48" s="20" t="s">
        <v>82</v>
      </c>
      <c r="E48" s="6">
        <v>300</v>
      </c>
      <c r="F48" s="6">
        <v>300</v>
      </c>
      <c r="G48" s="7">
        <f t="shared" si="0"/>
        <v>1</v>
      </c>
    </row>
    <row r="49" spans="1:7" ht="15.75">
      <c r="A49" s="38"/>
      <c r="B49" s="33" t="s">
        <v>83</v>
      </c>
      <c r="C49" s="22"/>
      <c r="D49" s="8" t="s">
        <v>84</v>
      </c>
      <c r="E49" s="9">
        <v>300</v>
      </c>
      <c r="F49" s="9">
        <v>300</v>
      </c>
      <c r="G49" s="10">
        <f t="shared" si="0"/>
        <v>1</v>
      </c>
    </row>
    <row r="50" spans="1:7" ht="63">
      <c r="A50" s="38"/>
      <c r="B50" s="16"/>
      <c r="C50" s="16" t="s">
        <v>85</v>
      </c>
      <c r="D50" s="8" t="s">
        <v>86</v>
      </c>
      <c r="E50" s="9">
        <v>300</v>
      </c>
      <c r="F50" s="9">
        <v>300</v>
      </c>
      <c r="G50" s="10">
        <f t="shared" si="0"/>
        <v>1</v>
      </c>
    </row>
    <row r="51" spans="1:7" ht="47.25">
      <c r="A51" s="27" t="s">
        <v>87</v>
      </c>
      <c r="B51" s="18"/>
      <c r="C51" s="19"/>
      <c r="D51" s="20" t="s">
        <v>88</v>
      </c>
      <c r="E51" s="6">
        <f>E52+E55+E63+E74+E78</f>
        <v>2745321</v>
      </c>
      <c r="F51" s="6">
        <f>SUM(F52,F55,F63,F74,F78)</f>
        <v>2840671</v>
      </c>
      <c r="G51" s="7">
        <f t="shared" si="0"/>
        <v>1.034731821888952</v>
      </c>
    </row>
    <row r="52" spans="1:7" ht="31.5">
      <c r="A52" s="39"/>
      <c r="B52" s="15" t="s">
        <v>89</v>
      </c>
      <c r="C52" s="22"/>
      <c r="D52" s="8" t="s">
        <v>90</v>
      </c>
      <c r="E52" s="9">
        <v>1600</v>
      </c>
      <c r="F52" s="9">
        <v>1600</v>
      </c>
      <c r="G52" s="10">
        <f t="shared" si="0"/>
        <v>1</v>
      </c>
    </row>
    <row r="53" spans="1:7" ht="31.5">
      <c r="A53" s="30"/>
      <c r="B53" s="31"/>
      <c r="C53" s="16" t="s">
        <v>91</v>
      </c>
      <c r="D53" s="8" t="s">
        <v>92</v>
      </c>
      <c r="E53" s="9">
        <v>1500</v>
      </c>
      <c r="F53" s="9">
        <v>1500</v>
      </c>
      <c r="G53" s="10">
        <f t="shared" si="0"/>
        <v>1</v>
      </c>
    </row>
    <row r="54" spans="1:7" ht="31.5">
      <c r="A54" s="30"/>
      <c r="B54" s="31"/>
      <c r="C54" s="32" t="s">
        <v>93</v>
      </c>
      <c r="D54" s="8" t="s">
        <v>94</v>
      </c>
      <c r="E54" s="9">
        <v>100</v>
      </c>
      <c r="F54" s="9">
        <v>100</v>
      </c>
      <c r="G54" s="10">
        <f t="shared" si="0"/>
        <v>1</v>
      </c>
    </row>
    <row r="55" spans="1:7" ht="63">
      <c r="A55" s="30"/>
      <c r="B55" s="15" t="s">
        <v>95</v>
      </c>
      <c r="C55" s="22"/>
      <c r="D55" s="8" t="s">
        <v>96</v>
      </c>
      <c r="E55" s="9">
        <f>SUM(E56:E62)</f>
        <v>1051130</v>
      </c>
      <c r="F55" s="9">
        <f>SUM(F56,F57,F58,F59,F60,F61,F62)</f>
        <v>997891</v>
      </c>
      <c r="G55" s="10">
        <f t="shared" si="0"/>
        <v>0.949350698771798</v>
      </c>
    </row>
    <row r="56" spans="1:7" ht="15.75">
      <c r="A56" s="30"/>
      <c r="B56" s="31"/>
      <c r="C56" s="16" t="s">
        <v>97</v>
      </c>
      <c r="D56" s="8" t="s">
        <v>98</v>
      </c>
      <c r="E56" s="9">
        <v>871400</v>
      </c>
      <c r="F56" s="9">
        <v>845610</v>
      </c>
      <c r="G56" s="10">
        <f t="shared" si="0"/>
        <v>0.9704039476704154</v>
      </c>
    </row>
    <row r="57" spans="1:7" ht="15.75">
      <c r="A57" s="30"/>
      <c r="B57" s="31"/>
      <c r="C57" s="16" t="s">
        <v>99</v>
      </c>
      <c r="D57" s="8" t="s">
        <v>100</v>
      </c>
      <c r="E57" s="9">
        <v>127794</v>
      </c>
      <c r="F57" s="9">
        <v>97962</v>
      </c>
      <c r="G57" s="10">
        <f t="shared" si="0"/>
        <v>0.7665618104136345</v>
      </c>
    </row>
    <row r="58" spans="1:7" ht="15.75">
      <c r="A58" s="30"/>
      <c r="B58" s="31"/>
      <c r="C58" s="16" t="s">
        <v>101</v>
      </c>
      <c r="D58" s="8" t="s">
        <v>102</v>
      </c>
      <c r="E58" s="9">
        <v>38936</v>
      </c>
      <c r="F58" s="9">
        <v>42384</v>
      </c>
      <c r="G58" s="10">
        <f t="shared" si="0"/>
        <v>1.088555578385042</v>
      </c>
    </row>
    <row r="59" spans="1:7" ht="15.75">
      <c r="A59" s="30"/>
      <c r="B59" s="31"/>
      <c r="C59" s="16" t="s">
        <v>103</v>
      </c>
      <c r="D59" s="8" t="s">
        <v>104</v>
      </c>
      <c r="E59" s="9">
        <v>1200</v>
      </c>
      <c r="F59" s="9">
        <v>1337</v>
      </c>
      <c r="G59" s="10">
        <f t="shared" si="0"/>
        <v>1.1141666666666667</v>
      </c>
    </row>
    <row r="60" spans="1:7" ht="15.75">
      <c r="A60" s="30"/>
      <c r="B60" s="31"/>
      <c r="C60" s="16" t="s">
        <v>105</v>
      </c>
      <c r="D60" s="8" t="s">
        <v>106</v>
      </c>
      <c r="E60" s="9">
        <v>7000</v>
      </c>
      <c r="F60" s="9">
        <v>4768</v>
      </c>
      <c r="G60" s="10">
        <f t="shared" si="0"/>
        <v>0.6811428571428572</v>
      </c>
    </row>
    <row r="61" spans="1:7" ht="15.75">
      <c r="A61" s="30"/>
      <c r="B61" s="31"/>
      <c r="C61" s="16" t="s">
        <v>107</v>
      </c>
      <c r="D61" s="8" t="s">
        <v>108</v>
      </c>
      <c r="E61" s="9">
        <v>2000</v>
      </c>
      <c r="F61" s="9">
        <v>2000</v>
      </c>
      <c r="G61" s="10">
        <f t="shared" si="0"/>
        <v>1</v>
      </c>
    </row>
    <row r="62" spans="1:7" ht="31.5">
      <c r="A62" s="30"/>
      <c r="B62" s="31"/>
      <c r="C62" s="32" t="s">
        <v>109</v>
      </c>
      <c r="D62" s="8" t="s">
        <v>110</v>
      </c>
      <c r="E62" s="9">
        <v>2800</v>
      </c>
      <c r="F62" s="9">
        <v>3830</v>
      </c>
      <c r="G62" s="10">
        <f t="shared" si="0"/>
        <v>1.3678571428571429</v>
      </c>
    </row>
    <row r="63" spans="1:7" ht="47.25">
      <c r="A63" s="30"/>
      <c r="B63" s="33" t="s">
        <v>111</v>
      </c>
      <c r="C63" s="22"/>
      <c r="D63" s="8" t="s">
        <v>112</v>
      </c>
      <c r="E63" s="9">
        <f>SUM(E64:E73)</f>
        <v>897273</v>
      </c>
      <c r="F63" s="9">
        <f>SUM(F64,F65,F66,F67,F68,F69,F70,F71,F72,F73)</f>
        <v>872046</v>
      </c>
      <c r="G63" s="10">
        <f t="shared" si="0"/>
        <v>0.9718848109772611</v>
      </c>
    </row>
    <row r="64" spans="1:7" ht="15.75">
      <c r="A64" s="30"/>
      <c r="B64" s="31"/>
      <c r="C64" s="16" t="s">
        <v>113</v>
      </c>
      <c r="D64" s="8" t="s">
        <v>114</v>
      </c>
      <c r="E64" s="9">
        <v>381568</v>
      </c>
      <c r="F64" s="9">
        <v>498202</v>
      </c>
      <c r="G64" s="10">
        <f t="shared" si="0"/>
        <v>1.3056702868165044</v>
      </c>
    </row>
    <row r="65" spans="1:7" ht="15.75">
      <c r="A65" s="30"/>
      <c r="B65" s="31"/>
      <c r="C65" s="16" t="s">
        <v>115</v>
      </c>
      <c r="D65" s="8" t="s">
        <v>116</v>
      </c>
      <c r="E65" s="9">
        <v>434505</v>
      </c>
      <c r="F65" s="9">
        <v>308518</v>
      </c>
      <c r="G65" s="10">
        <f t="shared" si="0"/>
        <v>0.7100447635815468</v>
      </c>
    </row>
    <row r="66" spans="1:7" ht="15.75">
      <c r="A66" s="30"/>
      <c r="B66" s="31"/>
      <c r="C66" s="16" t="s">
        <v>117</v>
      </c>
      <c r="D66" s="8" t="s">
        <v>118</v>
      </c>
      <c r="E66" s="9">
        <v>5000</v>
      </c>
      <c r="F66" s="9">
        <v>850</v>
      </c>
      <c r="G66" s="10">
        <f t="shared" si="0"/>
        <v>0.17</v>
      </c>
    </row>
    <row r="67" spans="1:7" ht="15.75">
      <c r="A67" s="30"/>
      <c r="B67" s="31"/>
      <c r="C67" s="16" t="s">
        <v>119</v>
      </c>
      <c r="D67" s="8" t="s">
        <v>120</v>
      </c>
      <c r="E67" s="9">
        <v>14300</v>
      </c>
      <c r="F67" s="9">
        <v>10987</v>
      </c>
      <c r="G67" s="10">
        <f t="shared" si="0"/>
        <v>0.7683216783216783</v>
      </c>
    </row>
    <row r="68" spans="1:7" ht="15.75">
      <c r="A68" s="30"/>
      <c r="B68" s="31"/>
      <c r="C68" s="16" t="s">
        <v>121</v>
      </c>
      <c r="D68" s="8" t="s">
        <v>122</v>
      </c>
      <c r="E68" s="9">
        <v>3100</v>
      </c>
      <c r="F68" s="9">
        <v>3100</v>
      </c>
      <c r="G68" s="10">
        <f t="shared" si="0"/>
        <v>1</v>
      </c>
    </row>
    <row r="69" spans="1:7" ht="15.75">
      <c r="A69" s="30"/>
      <c r="B69" s="31"/>
      <c r="C69" s="16" t="s">
        <v>123</v>
      </c>
      <c r="D69" s="8" t="s">
        <v>124</v>
      </c>
      <c r="E69" s="9">
        <v>6300</v>
      </c>
      <c r="F69" s="9">
        <v>2147</v>
      </c>
      <c r="G69" s="10">
        <f t="shared" si="0"/>
        <v>0.3407936507936508</v>
      </c>
    </row>
    <row r="70" spans="1:7" ht="15.75">
      <c r="A70" s="30"/>
      <c r="B70" s="31"/>
      <c r="C70" s="16" t="s">
        <v>125</v>
      </c>
      <c r="D70" s="8" t="s">
        <v>126</v>
      </c>
      <c r="E70" s="9">
        <v>6000</v>
      </c>
      <c r="F70" s="9">
        <v>6000</v>
      </c>
      <c r="G70" s="10">
        <f t="shared" si="0"/>
        <v>1</v>
      </c>
    </row>
    <row r="71" spans="1:7" ht="15.75">
      <c r="A71" s="30"/>
      <c r="B71" s="31"/>
      <c r="C71" s="16" t="s">
        <v>127</v>
      </c>
      <c r="D71" s="8" t="s">
        <v>128</v>
      </c>
      <c r="E71" s="9">
        <v>6000</v>
      </c>
      <c r="F71" s="9">
        <v>6000</v>
      </c>
      <c r="G71" s="10">
        <f t="shared" si="0"/>
        <v>1</v>
      </c>
    </row>
    <row r="72" spans="1:7" ht="15.75">
      <c r="A72" s="30"/>
      <c r="B72" s="31"/>
      <c r="C72" s="16" t="s">
        <v>129</v>
      </c>
      <c r="D72" s="8" t="s">
        <v>130</v>
      </c>
      <c r="E72" s="9">
        <v>20000</v>
      </c>
      <c r="F72" s="9">
        <v>20000</v>
      </c>
      <c r="G72" s="10">
        <f t="shared" si="0"/>
        <v>1</v>
      </c>
    </row>
    <row r="73" spans="1:7" ht="31.5">
      <c r="A73" s="30"/>
      <c r="B73" s="31"/>
      <c r="C73" s="32" t="s">
        <v>131</v>
      </c>
      <c r="D73" s="8" t="s">
        <v>132</v>
      </c>
      <c r="E73" s="9">
        <v>20500</v>
      </c>
      <c r="F73" s="9">
        <v>16242</v>
      </c>
      <c r="G73" s="10">
        <f t="shared" si="0"/>
        <v>0.7922926829268293</v>
      </c>
    </row>
    <row r="74" spans="1:7" ht="31.5">
      <c r="A74" s="30"/>
      <c r="B74" s="15" t="s">
        <v>133</v>
      </c>
      <c r="C74" s="22"/>
      <c r="D74" s="8" t="s">
        <v>134</v>
      </c>
      <c r="E74" s="9">
        <f>E75+E76+E77</f>
        <v>31300</v>
      </c>
      <c r="F74" s="9">
        <f>SUM(F75,F76,F77)</f>
        <v>31300</v>
      </c>
      <c r="G74" s="10">
        <f t="shared" si="0"/>
        <v>1</v>
      </c>
    </row>
    <row r="75" spans="1:7" ht="15.75">
      <c r="A75" s="30"/>
      <c r="B75" s="31"/>
      <c r="C75" s="37" t="s">
        <v>135</v>
      </c>
      <c r="D75" s="8" t="s">
        <v>136</v>
      </c>
      <c r="E75" s="9">
        <v>6000</v>
      </c>
      <c r="F75" s="9">
        <v>6000</v>
      </c>
      <c r="G75" s="10">
        <f t="shared" si="0"/>
        <v>1</v>
      </c>
    </row>
    <row r="76" spans="1:7" ht="47.25">
      <c r="A76" s="30"/>
      <c r="B76" s="31"/>
      <c r="C76" s="34" t="s">
        <v>137</v>
      </c>
      <c r="D76" s="8" t="s">
        <v>138</v>
      </c>
      <c r="E76" s="9">
        <v>24900</v>
      </c>
      <c r="F76" s="9">
        <v>24900</v>
      </c>
      <c r="G76" s="10">
        <f aca="true" t="shared" si="1" ref="G76:G119">F76/E76</f>
        <v>1</v>
      </c>
    </row>
    <row r="77" spans="1:7" ht="31.5">
      <c r="A77" s="30"/>
      <c r="B77" s="31"/>
      <c r="C77" s="32" t="s">
        <v>139</v>
      </c>
      <c r="D77" s="8" t="s">
        <v>140</v>
      </c>
      <c r="E77" s="9">
        <v>400</v>
      </c>
      <c r="F77" s="9">
        <v>400</v>
      </c>
      <c r="G77" s="10">
        <f t="shared" si="1"/>
        <v>1</v>
      </c>
    </row>
    <row r="78" spans="1:7" ht="31.5">
      <c r="A78" s="40"/>
      <c r="B78" s="26">
        <v>75621</v>
      </c>
      <c r="C78" s="11"/>
      <c r="D78" s="8" t="s">
        <v>141</v>
      </c>
      <c r="E78" s="9">
        <f>E79+E80</f>
        <v>764018</v>
      </c>
      <c r="F78" s="9">
        <v>937834</v>
      </c>
      <c r="G78" s="10">
        <f t="shared" si="1"/>
        <v>1.2275024933967524</v>
      </c>
    </row>
    <row r="79" spans="1:7" ht="15.75">
      <c r="A79" s="30"/>
      <c r="B79" s="31"/>
      <c r="C79" s="37" t="s">
        <v>142</v>
      </c>
      <c r="D79" s="8" t="s">
        <v>143</v>
      </c>
      <c r="E79" s="9">
        <v>760518</v>
      </c>
      <c r="F79" s="9">
        <v>934334</v>
      </c>
      <c r="G79" s="10">
        <f t="shared" si="1"/>
        <v>1.2285494886380073</v>
      </c>
    </row>
    <row r="80" spans="1:7" ht="15.75">
      <c r="A80" s="30"/>
      <c r="B80" s="31"/>
      <c r="C80" s="32" t="s">
        <v>144</v>
      </c>
      <c r="D80" s="8" t="s">
        <v>145</v>
      </c>
      <c r="E80" s="9">
        <v>3500</v>
      </c>
      <c r="F80" s="9">
        <v>3500</v>
      </c>
      <c r="G80" s="10">
        <f t="shared" si="1"/>
        <v>1</v>
      </c>
    </row>
    <row r="81" spans="1:7" ht="15.75">
      <c r="A81" s="41" t="s">
        <v>146</v>
      </c>
      <c r="B81" s="18"/>
      <c r="C81" s="19"/>
      <c r="D81" s="20" t="s">
        <v>147</v>
      </c>
      <c r="E81" s="6">
        <v>3901954</v>
      </c>
      <c r="F81" s="6">
        <f>SUM(F82,F84,F86)</f>
        <v>3764522</v>
      </c>
      <c r="G81" s="7">
        <f t="shared" si="1"/>
        <v>0.9647786724292495</v>
      </c>
    </row>
    <row r="82" spans="1:7" ht="31.5">
      <c r="A82" s="32"/>
      <c r="B82" s="15" t="s">
        <v>148</v>
      </c>
      <c r="C82" s="22"/>
      <c r="D82" s="8" t="s">
        <v>149</v>
      </c>
      <c r="E82" s="9">
        <v>2525340</v>
      </c>
      <c r="F82" s="9">
        <v>2413230</v>
      </c>
      <c r="G82" s="10">
        <f t="shared" si="1"/>
        <v>0.9556059778089288</v>
      </c>
    </row>
    <row r="83" spans="1:7" ht="15.75">
      <c r="A83" s="34"/>
      <c r="B83" s="31"/>
      <c r="C83" s="16" t="s">
        <v>150</v>
      </c>
      <c r="D83" s="8" t="s">
        <v>151</v>
      </c>
      <c r="E83" s="9">
        <v>2525340</v>
      </c>
      <c r="F83" s="9">
        <v>2413230</v>
      </c>
      <c r="G83" s="10">
        <f t="shared" si="1"/>
        <v>0.9556059778089288</v>
      </c>
    </row>
    <row r="84" spans="1:7" ht="15.75">
      <c r="A84" s="34"/>
      <c r="B84" s="15" t="s">
        <v>152</v>
      </c>
      <c r="C84" s="22"/>
      <c r="D84" s="8" t="s">
        <v>153</v>
      </c>
      <c r="E84" s="9">
        <v>1116389</v>
      </c>
      <c r="F84" s="9">
        <v>1253326</v>
      </c>
      <c r="G84" s="10">
        <f t="shared" si="1"/>
        <v>1.1226606496481066</v>
      </c>
    </row>
    <row r="85" spans="1:7" ht="15.75">
      <c r="A85" s="34"/>
      <c r="B85" s="31"/>
      <c r="C85" s="32" t="s">
        <v>154</v>
      </c>
      <c r="D85" s="8" t="s">
        <v>155</v>
      </c>
      <c r="E85" s="9">
        <v>1116389</v>
      </c>
      <c r="F85" s="9">
        <v>1253326</v>
      </c>
      <c r="G85" s="10">
        <f t="shared" si="1"/>
        <v>1.1226606496481066</v>
      </c>
    </row>
    <row r="86" spans="1:7" ht="15.75">
      <c r="A86" s="34"/>
      <c r="B86" s="33" t="s">
        <v>156</v>
      </c>
      <c r="C86" s="22"/>
      <c r="D86" s="8" t="s">
        <v>157</v>
      </c>
      <c r="E86" s="9">
        <v>260225</v>
      </c>
      <c r="F86" s="9">
        <v>97966</v>
      </c>
      <c r="G86" s="10">
        <v>0</v>
      </c>
    </row>
    <row r="87" spans="1:7" ht="15.75">
      <c r="A87" s="37"/>
      <c r="B87" s="31"/>
      <c r="C87" s="16" t="s">
        <v>158</v>
      </c>
      <c r="D87" s="8" t="s">
        <v>159</v>
      </c>
      <c r="E87" s="9">
        <v>260225</v>
      </c>
      <c r="F87" s="9">
        <v>97966</v>
      </c>
      <c r="G87" s="10">
        <v>0</v>
      </c>
    </row>
    <row r="88" spans="1:7" ht="15.75">
      <c r="A88" s="42" t="s">
        <v>160</v>
      </c>
      <c r="B88" s="18"/>
      <c r="C88" s="19"/>
      <c r="D88" s="20" t="s">
        <v>161</v>
      </c>
      <c r="E88" s="6">
        <v>4018</v>
      </c>
      <c r="F88" s="6">
        <v>600</v>
      </c>
      <c r="G88" s="7">
        <f t="shared" si="1"/>
        <v>0.1493280238924838</v>
      </c>
    </row>
    <row r="89" spans="1:7" ht="15.75">
      <c r="A89" s="39"/>
      <c r="B89" s="33" t="s">
        <v>162</v>
      </c>
      <c r="C89" s="22"/>
      <c r="D89" s="8" t="s">
        <v>163</v>
      </c>
      <c r="E89" s="9">
        <v>3618</v>
      </c>
      <c r="F89" s="9">
        <v>400</v>
      </c>
      <c r="G89" s="10">
        <f t="shared" si="1"/>
        <v>0.11055831951354339</v>
      </c>
    </row>
    <row r="90" spans="1:7" ht="15.75">
      <c r="A90" s="30"/>
      <c r="B90" s="31"/>
      <c r="C90" s="16" t="s">
        <v>164</v>
      </c>
      <c r="D90" s="8" t="s">
        <v>165</v>
      </c>
      <c r="E90" s="9">
        <v>500</v>
      </c>
      <c r="F90" s="9">
        <v>400</v>
      </c>
      <c r="G90" s="10">
        <f t="shared" si="1"/>
        <v>0.8</v>
      </c>
    </row>
    <row r="91" spans="1:7" ht="31.5">
      <c r="A91" s="30"/>
      <c r="B91" s="31"/>
      <c r="C91" s="16" t="s">
        <v>166</v>
      </c>
      <c r="D91" s="8" t="s">
        <v>167</v>
      </c>
      <c r="E91" s="9">
        <v>3118</v>
      </c>
      <c r="F91" s="9">
        <v>0</v>
      </c>
      <c r="G91" s="10">
        <f t="shared" si="1"/>
        <v>0</v>
      </c>
    </row>
    <row r="92" spans="1:7" ht="15.75">
      <c r="A92" s="30"/>
      <c r="B92" s="29" t="s">
        <v>168</v>
      </c>
      <c r="C92" s="22"/>
      <c r="D92" s="8" t="s">
        <v>169</v>
      </c>
      <c r="E92" s="9">
        <v>200</v>
      </c>
      <c r="F92" s="9">
        <v>200</v>
      </c>
      <c r="G92" s="10">
        <f t="shared" si="1"/>
        <v>1</v>
      </c>
    </row>
    <row r="93" spans="1:7" ht="15.75">
      <c r="A93" s="28"/>
      <c r="B93" s="32"/>
      <c r="C93" s="16" t="s">
        <v>170</v>
      </c>
      <c r="D93" s="8" t="s">
        <v>171</v>
      </c>
      <c r="E93" s="9">
        <v>200</v>
      </c>
      <c r="F93" s="9">
        <v>200</v>
      </c>
      <c r="G93" s="10">
        <v>0</v>
      </c>
    </row>
    <row r="94" spans="1:7" ht="15.75">
      <c r="A94" s="28"/>
      <c r="B94" s="270" t="s">
        <v>172</v>
      </c>
      <c r="C94" s="270"/>
      <c r="D94" s="8" t="s">
        <v>173</v>
      </c>
      <c r="E94" s="9">
        <v>200</v>
      </c>
      <c r="F94" s="9">
        <v>0</v>
      </c>
      <c r="G94" s="10">
        <f t="shared" si="1"/>
        <v>0</v>
      </c>
    </row>
    <row r="95" spans="1:7" ht="31.5">
      <c r="A95" s="28"/>
      <c r="B95" s="37"/>
      <c r="C95" s="22" t="s">
        <v>174</v>
      </c>
      <c r="D95" s="8" t="s">
        <v>175</v>
      </c>
      <c r="E95" s="9">
        <v>200</v>
      </c>
      <c r="F95" s="9">
        <v>0</v>
      </c>
      <c r="G95" s="10">
        <f t="shared" si="1"/>
        <v>0</v>
      </c>
    </row>
    <row r="96" spans="1:7" ht="15.75">
      <c r="A96" s="27" t="s">
        <v>176</v>
      </c>
      <c r="B96" s="18"/>
      <c r="C96" s="19"/>
      <c r="D96" s="20" t="s">
        <v>177</v>
      </c>
      <c r="E96" s="6">
        <v>52184</v>
      </c>
      <c r="F96" s="6">
        <v>45000</v>
      </c>
      <c r="G96" s="7">
        <f t="shared" si="1"/>
        <v>0.8623332822321018</v>
      </c>
    </row>
    <row r="97" spans="1:7" ht="15.75">
      <c r="A97" s="32"/>
      <c r="B97" s="15" t="s">
        <v>178</v>
      </c>
      <c r="C97" s="22"/>
      <c r="D97" s="8" t="s">
        <v>179</v>
      </c>
      <c r="E97" s="9">
        <v>52000</v>
      </c>
      <c r="F97" s="9">
        <v>45000</v>
      </c>
      <c r="G97" s="10">
        <f t="shared" si="1"/>
        <v>0.8653846153846154</v>
      </c>
    </row>
    <row r="98" spans="1:7" ht="15.75">
      <c r="A98" s="34"/>
      <c r="B98" s="31"/>
      <c r="C98" s="43" t="s">
        <v>180</v>
      </c>
      <c r="D98" s="8" t="s">
        <v>181</v>
      </c>
      <c r="E98" s="9">
        <v>52000</v>
      </c>
      <c r="F98" s="9">
        <v>45000</v>
      </c>
      <c r="G98" s="10">
        <f t="shared" si="1"/>
        <v>0.8653846153846154</v>
      </c>
    </row>
    <row r="99" spans="1:7" ht="15.75">
      <c r="A99" s="34"/>
      <c r="B99" s="33" t="s">
        <v>182</v>
      </c>
      <c r="C99" s="22"/>
      <c r="D99" s="44" t="s">
        <v>183</v>
      </c>
      <c r="E99" s="9">
        <v>184</v>
      </c>
      <c r="F99" s="9">
        <v>0</v>
      </c>
      <c r="G99" s="10">
        <f t="shared" si="1"/>
        <v>0</v>
      </c>
    </row>
    <row r="100" spans="1:7" ht="63">
      <c r="A100" s="37"/>
      <c r="B100" s="31"/>
      <c r="C100" s="16" t="s">
        <v>184</v>
      </c>
      <c r="D100" s="44" t="s">
        <v>185</v>
      </c>
      <c r="E100" s="9">
        <v>184</v>
      </c>
      <c r="F100" s="9">
        <v>0</v>
      </c>
      <c r="G100" s="10">
        <f t="shared" si="1"/>
        <v>0</v>
      </c>
    </row>
    <row r="101" spans="1:7" ht="15.75">
      <c r="A101" s="27" t="s">
        <v>186</v>
      </c>
      <c r="B101" s="18"/>
      <c r="C101" s="19"/>
      <c r="D101" s="5" t="s">
        <v>187</v>
      </c>
      <c r="E101" s="6">
        <f>E105+E107+E111+E114+E116+E118+E102</f>
        <v>1830265</v>
      </c>
      <c r="F101" s="45">
        <f>SUM(F102,F105,F107,F111,F114,F118)</f>
        <v>2003000</v>
      </c>
      <c r="G101" s="7">
        <f>F101/E101</f>
        <v>1.0943770437614224</v>
      </c>
    </row>
    <row r="102" spans="1:7" ht="32.25" customHeight="1">
      <c r="A102" s="32"/>
      <c r="B102" s="15" t="s">
        <v>188</v>
      </c>
      <c r="C102" s="22"/>
      <c r="D102" s="44" t="s">
        <v>189</v>
      </c>
      <c r="E102" s="9">
        <v>1289825</v>
      </c>
      <c r="F102" s="9">
        <v>1655000</v>
      </c>
      <c r="G102" s="10">
        <f t="shared" si="1"/>
        <v>1.2831198030740605</v>
      </c>
    </row>
    <row r="103" spans="1:7" ht="47.25">
      <c r="A103" s="34"/>
      <c r="B103" s="46"/>
      <c r="C103" s="22" t="s">
        <v>190</v>
      </c>
      <c r="D103" s="47" t="s">
        <v>191</v>
      </c>
      <c r="E103" s="9">
        <v>0</v>
      </c>
      <c r="F103" s="9">
        <v>2000</v>
      </c>
      <c r="G103" s="10">
        <v>0</v>
      </c>
    </row>
    <row r="104" spans="1:7" ht="63">
      <c r="A104" s="34"/>
      <c r="B104" s="43"/>
      <c r="C104" s="16" t="s">
        <v>192</v>
      </c>
      <c r="D104" s="8" t="s">
        <v>193</v>
      </c>
      <c r="E104" s="9">
        <v>1289825</v>
      </c>
      <c r="F104" s="9">
        <v>1653000</v>
      </c>
      <c r="G104" s="10">
        <f t="shared" si="1"/>
        <v>1.2815692051247263</v>
      </c>
    </row>
    <row r="105" spans="1:7" ht="50.25" customHeight="1">
      <c r="A105" s="34"/>
      <c r="B105" s="15" t="s">
        <v>194</v>
      </c>
      <c r="C105" s="22"/>
      <c r="D105" s="8" t="s">
        <v>195</v>
      </c>
      <c r="E105" s="9">
        <v>12438</v>
      </c>
      <c r="F105" s="9">
        <v>12000</v>
      </c>
      <c r="G105" s="10">
        <f t="shared" si="1"/>
        <v>0.964785335262904</v>
      </c>
    </row>
    <row r="106" spans="1:7" ht="63">
      <c r="A106" s="34"/>
      <c r="B106" s="31"/>
      <c r="C106" s="16" t="s">
        <v>196</v>
      </c>
      <c r="D106" s="8" t="s">
        <v>197</v>
      </c>
      <c r="E106" s="9">
        <v>12438</v>
      </c>
      <c r="F106" s="9">
        <v>12000</v>
      </c>
      <c r="G106" s="10">
        <f t="shared" si="1"/>
        <v>0.964785335262904</v>
      </c>
    </row>
    <row r="107" spans="1:7" ht="31.5">
      <c r="A107" s="34"/>
      <c r="B107" s="15" t="s">
        <v>198</v>
      </c>
      <c r="C107" s="22"/>
      <c r="D107" s="8" t="s">
        <v>199</v>
      </c>
      <c r="E107" s="9">
        <v>323970</v>
      </c>
      <c r="F107" s="9">
        <f>SUM(F109,F110)</f>
        <v>235000</v>
      </c>
      <c r="G107" s="10">
        <f t="shared" si="1"/>
        <v>0.7253758064018273</v>
      </c>
    </row>
    <row r="108" spans="1:7" ht="15.75">
      <c r="A108" s="34"/>
      <c r="B108" s="31"/>
      <c r="C108" s="16" t="s">
        <v>200</v>
      </c>
      <c r="D108" s="8" t="s">
        <v>201</v>
      </c>
      <c r="E108" s="9">
        <v>1100</v>
      </c>
      <c r="F108" s="9">
        <v>0</v>
      </c>
      <c r="G108" s="10">
        <f t="shared" si="1"/>
        <v>0</v>
      </c>
    </row>
    <row r="109" spans="1:7" ht="63">
      <c r="A109" s="34"/>
      <c r="B109" s="48"/>
      <c r="C109" s="16" t="s">
        <v>202</v>
      </c>
      <c r="D109" s="8" t="s">
        <v>203</v>
      </c>
      <c r="E109" s="9">
        <v>120750</v>
      </c>
      <c r="F109" s="9">
        <v>85000</v>
      </c>
      <c r="G109" s="10">
        <f t="shared" si="1"/>
        <v>0.7039337474120083</v>
      </c>
    </row>
    <row r="110" spans="1:7" ht="31.5">
      <c r="A110" s="34"/>
      <c r="B110" s="49"/>
      <c r="C110" s="16" t="s">
        <v>204</v>
      </c>
      <c r="D110" s="8" t="s">
        <v>205</v>
      </c>
      <c r="E110" s="9">
        <v>202120</v>
      </c>
      <c r="F110" s="9">
        <v>150000</v>
      </c>
      <c r="G110" s="10">
        <f t="shared" si="1"/>
        <v>0.742133386107263</v>
      </c>
    </row>
    <row r="111" spans="1:7" ht="15.75">
      <c r="A111" s="34"/>
      <c r="B111" s="15" t="s">
        <v>206</v>
      </c>
      <c r="C111" s="22"/>
      <c r="D111" s="8" t="s">
        <v>207</v>
      </c>
      <c r="E111" s="9">
        <v>79600</v>
      </c>
      <c r="F111" s="9">
        <v>63800</v>
      </c>
      <c r="G111" s="10">
        <f t="shared" si="1"/>
        <v>0.8015075376884422</v>
      </c>
    </row>
    <row r="112" spans="1:7" ht="15.75">
      <c r="A112" s="34"/>
      <c r="B112" s="271"/>
      <c r="C112" s="37" t="s">
        <v>208</v>
      </c>
      <c r="D112" s="8" t="s">
        <v>209</v>
      </c>
      <c r="E112" s="9">
        <v>600</v>
      </c>
      <c r="F112" s="9">
        <v>800</v>
      </c>
      <c r="G112" s="10">
        <f t="shared" si="1"/>
        <v>1.3333333333333333</v>
      </c>
    </row>
    <row r="113" spans="1:7" ht="31.5">
      <c r="A113" s="34"/>
      <c r="B113" s="271"/>
      <c r="C113" s="16" t="s">
        <v>210</v>
      </c>
      <c r="D113" s="8" t="s">
        <v>211</v>
      </c>
      <c r="E113" s="9">
        <v>79000</v>
      </c>
      <c r="F113" s="9">
        <v>63000</v>
      </c>
      <c r="G113" s="10">
        <f t="shared" si="1"/>
        <v>0.7974683544303798</v>
      </c>
    </row>
    <row r="114" spans="1:7" ht="31.5">
      <c r="A114" s="34"/>
      <c r="B114" s="33" t="s">
        <v>212</v>
      </c>
      <c r="C114" s="22"/>
      <c r="D114" s="50" t="s">
        <v>213</v>
      </c>
      <c r="E114" s="9">
        <v>800</v>
      </c>
      <c r="F114" s="9">
        <v>2200</v>
      </c>
      <c r="G114" s="10">
        <f t="shared" si="1"/>
        <v>2.75</v>
      </c>
    </row>
    <row r="115" spans="1:7" ht="15.75">
      <c r="A115" s="34"/>
      <c r="B115" s="31"/>
      <c r="C115" s="32" t="s">
        <v>214</v>
      </c>
      <c r="D115" s="50" t="s">
        <v>215</v>
      </c>
      <c r="E115" s="9">
        <v>800</v>
      </c>
      <c r="F115" s="9">
        <v>2200</v>
      </c>
      <c r="G115" s="10">
        <f t="shared" si="1"/>
        <v>2.75</v>
      </c>
    </row>
    <row r="116" spans="1:7" ht="15.75">
      <c r="A116" s="34"/>
      <c r="B116" s="33" t="s">
        <v>216</v>
      </c>
      <c r="C116" s="22"/>
      <c r="D116" s="50" t="s">
        <v>217</v>
      </c>
      <c r="E116" s="9">
        <v>23865</v>
      </c>
      <c r="F116" s="9">
        <v>0</v>
      </c>
      <c r="G116" s="10">
        <f t="shared" si="1"/>
        <v>0</v>
      </c>
    </row>
    <row r="117" spans="1:7" ht="63">
      <c r="A117" s="34"/>
      <c r="B117" s="31"/>
      <c r="C117" s="16" t="s">
        <v>218</v>
      </c>
      <c r="D117" s="50" t="s">
        <v>219</v>
      </c>
      <c r="E117" s="9">
        <v>23865</v>
      </c>
      <c r="F117" s="9">
        <v>0</v>
      </c>
      <c r="G117" s="10">
        <f t="shared" si="1"/>
        <v>0</v>
      </c>
    </row>
    <row r="118" spans="1:7" ht="15.75">
      <c r="A118" s="34"/>
      <c r="B118" s="33" t="s">
        <v>220</v>
      </c>
      <c r="C118" s="22"/>
      <c r="D118" s="50" t="s">
        <v>221</v>
      </c>
      <c r="E118" s="9">
        <v>99767</v>
      </c>
      <c r="F118" s="9">
        <v>35000</v>
      </c>
      <c r="G118" s="10">
        <f t="shared" si="1"/>
        <v>0.35081740455260757</v>
      </c>
    </row>
    <row r="119" spans="1:7" ht="31.5">
      <c r="A119" s="37"/>
      <c r="B119" s="33"/>
      <c r="C119" s="16" t="s">
        <v>222</v>
      </c>
      <c r="D119" s="50" t="s">
        <v>223</v>
      </c>
      <c r="E119" s="9">
        <v>99767</v>
      </c>
      <c r="F119" s="9">
        <v>35000</v>
      </c>
      <c r="G119" s="10">
        <f t="shared" si="1"/>
        <v>0.35081740455260757</v>
      </c>
    </row>
    <row r="120" spans="1:7" ht="15.75">
      <c r="A120" s="51" t="s">
        <v>224</v>
      </c>
      <c r="B120" s="18"/>
      <c r="C120" s="19"/>
      <c r="D120" s="52" t="s">
        <v>225</v>
      </c>
      <c r="E120" s="6">
        <v>108271</v>
      </c>
      <c r="F120" s="6">
        <v>0</v>
      </c>
      <c r="G120" s="7">
        <f t="shared" si="1"/>
        <v>0</v>
      </c>
    </row>
    <row r="121" spans="1:7" ht="15.75">
      <c r="A121" s="53"/>
      <c r="B121" s="33" t="s">
        <v>226</v>
      </c>
      <c r="C121" s="22"/>
      <c r="D121" s="50" t="s">
        <v>227</v>
      </c>
      <c r="E121" s="9">
        <v>108271</v>
      </c>
      <c r="F121" s="9">
        <v>0</v>
      </c>
      <c r="G121" s="10">
        <f t="shared" si="1"/>
        <v>0</v>
      </c>
    </row>
    <row r="122" spans="1:7" ht="31.5">
      <c r="A122" s="54"/>
      <c r="B122" s="16"/>
      <c r="C122" s="16" t="s">
        <v>228</v>
      </c>
      <c r="D122" s="55" t="s">
        <v>229</v>
      </c>
      <c r="E122" s="56">
        <v>108271</v>
      </c>
      <c r="F122" s="56">
        <v>0</v>
      </c>
      <c r="G122" s="57">
        <f t="shared" si="1"/>
        <v>0</v>
      </c>
    </row>
    <row r="123" spans="1:7" ht="15.75">
      <c r="A123" s="58"/>
      <c r="B123" s="58"/>
      <c r="C123" s="58"/>
      <c r="D123" s="59" t="s">
        <v>230</v>
      </c>
      <c r="E123" s="60">
        <f>E10+E18+E21+E32+E35+E43+E48+E51+E81+E88+E96+E101+E120+E15</f>
        <v>11436300</v>
      </c>
      <c r="F123" s="60">
        <f>SUM(F120,F101,F96,F88,F81,F51,F48,F43,F35,F32,F21,F18,F15,F10)</f>
        <v>11143547</v>
      </c>
      <c r="G123" s="61">
        <f t="shared" si="1"/>
        <v>0.9744014235373328</v>
      </c>
    </row>
    <row r="124" spans="1:7" ht="15.75">
      <c r="A124" s="58"/>
      <c r="B124" s="58"/>
      <c r="C124" s="58"/>
      <c r="D124" s="62" t="s">
        <v>231</v>
      </c>
      <c r="E124" s="9">
        <f>SUM(E125,E126)</f>
        <v>2001497</v>
      </c>
      <c r="F124" s="9">
        <f>SUM(F125,F126)</f>
        <v>2051003</v>
      </c>
      <c r="G124" s="57">
        <f t="shared" si="1"/>
        <v>1.0247344862370515</v>
      </c>
    </row>
    <row r="125" spans="1:7" ht="15.75">
      <c r="A125" s="58"/>
      <c r="B125" s="58"/>
      <c r="C125" s="58"/>
      <c r="D125" s="62" t="s">
        <v>232</v>
      </c>
      <c r="E125" s="63">
        <f>SUM(E122,E119,E113,E110,E95,E91)</f>
        <v>492476</v>
      </c>
      <c r="F125" s="9">
        <f>SUM(F113,F119,F110)</f>
        <v>248000</v>
      </c>
      <c r="G125" s="57">
        <f>F125/E125</f>
        <v>0.5035778393261804</v>
      </c>
    </row>
    <row r="126" spans="1:7" ht="15.75">
      <c r="A126" s="58"/>
      <c r="B126" s="58"/>
      <c r="C126" s="58"/>
      <c r="D126" s="62" t="s">
        <v>233</v>
      </c>
      <c r="E126" s="63">
        <f>SUM(E117,E109,E106,E104,E100,E50,E47,E45,E37)</f>
        <v>1509021</v>
      </c>
      <c r="F126" s="9">
        <f>SUM(F109,F106,F104,F50,F45,F37)</f>
        <v>1803003</v>
      </c>
      <c r="G126" s="57">
        <f>F126/E126</f>
        <v>1.1948163743248106</v>
      </c>
    </row>
    <row r="127" spans="1:7" ht="15.75">
      <c r="A127" s="58"/>
      <c r="B127" s="58"/>
      <c r="C127" s="58"/>
      <c r="D127" s="62" t="s">
        <v>234</v>
      </c>
      <c r="E127" s="63">
        <v>0</v>
      </c>
      <c r="F127" s="9">
        <v>0</v>
      </c>
      <c r="G127" s="57">
        <v>0</v>
      </c>
    </row>
    <row r="128" spans="1:7" ht="15.75">
      <c r="A128" s="58"/>
      <c r="B128" s="58"/>
      <c r="C128" s="58"/>
      <c r="D128" s="62" t="s">
        <v>235</v>
      </c>
      <c r="E128" s="9">
        <v>28000</v>
      </c>
      <c r="F128" s="9">
        <v>12600</v>
      </c>
      <c r="G128" s="57">
        <f>F128/E128</f>
        <v>0.45</v>
      </c>
    </row>
    <row r="129" spans="1:7" ht="15.75">
      <c r="A129" s="58"/>
      <c r="B129" s="58"/>
      <c r="C129" s="58"/>
      <c r="D129" s="64" t="s">
        <v>236</v>
      </c>
      <c r="E129" s="65">
        <v>497979</v>
      </c>
      <c r="F129" s="65">
        <v>0</v>
      </c>
      <c r="G129" s="66">
        <v>0</v>
      </c>
    </row>
  </sheetData>
  <mergeCells count="18">
    <mergeCell ref="B94:C94"/>
    <mergeCell ref="B112:B113"/>
    <mergeCell ref="A11:A14"/>
    <mergeCell ref="B11:C11"/>
    <mergeCell ref="A16:A17"/>
    <mergeCell ref="A19:A20"/>
    <mergeCell ref="E8:E9"/>
    <mergeCell ref="F8:F9"/>
    <mergeCell ref="G8:G9"/>
    <mergeCell ref="A10:C10"/>
    <mergeCell ref="A8:A9"/>
    <mergeCell ref="B8:B9"/>
    <mergeCell ref="C8:C9"/>
    <mergeCell ref="D8:D9"/>
    <mergeCell ref="E2:G2"/>
    <mergeCell ref="E3:G3"/>
    <mergeCell ref="E4:G4"/>
    <mergeCell ref="A6:E6"/>
  </mergeCells>
  <printOptions horizontalCentered="1"/>
  <pageMargins left="0.3541666666666667" right="0.3541666666666667" top="0.6298611111111111" bottom="0.5902777777777778" header="0.5118055555555556" footer="0.5118055555555556"/>
  <pageSetup fitToHeight="0" horizontalDpi="300" verticalDpi="3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4" sqref="B4"/>
    </sheetView>
  </sheetViews>
  <sheetFormatPr defaultColWidth="9.00390625" defaultRowHeight="12.75"/>
  <cols>
    <col min="1" max="1" width="5.25390625" style="118" customWidth="1"/>
    <col min="2" max="2" width="63.125" style="118" customWidth="1"/>
    <col min="3" max="3" width="17.75390625" style="118" customWidth="1"/>
    <col min="4" max="16384" width="9.125" style="118" customWidth="1"/>
  </cols>
  <sheetData>
    <row r="1" ht="12.75">
      <c r="B1" s="186" t="s">
        <v>645</v>
      </c>
    </row>
    <row r="2" ht="12.75">
      <c r="B2" s="186" t="s">
        <v>646</v>
      </c>
    </row>
    <row r="3" ht="12.75">
      <c r="B3" s="186" t="s">
        <v>647</v>
      </c>
    </row>
    <row r="4" ht="12.75">
      <c r="B4" s="186"/>
    </row>
    <row r="6" spans="1:10" ht="19.5" customHeight="1">
      <c r="A6" s="294" t="s">
        <v>648</v>
      </c>
      <c r="B6" s="294"/>
      <c r="C6" s="294"/>
      <c r="D6" s="190"/>
      <c r="E6" s="190"/>
      <c r="F6" s="190"/>
      <c r="G6" s="190"/>
      <c r="H6" s="190"/>
      <c r="I6" s="190"/>
      <c r="J6" s="190"/>
    </row>
    <row r="7" spans="1:7" ht="19.5" customHeight="1">
      <c r="A7" s="294" t="s">
        <v>649</v>
      </c>
      <c r="B7" s="294"/>
      <c r="C7" s="294"/>
      <c r="D7" s="190"/>
      <c r="E7" s="190"/>
      <c r="F7" s="190"/>
      <c r="G7" s="190"/>
    </row>
    <row r="9" ht="12.75">
      <c r="C9" s="121" t="s">
        <v>650</v>
      </c>
    </row>
    <row r="10" spans="1:10" ht="19.5" customHeight="1">
      <c r="A10" s="202" t="s">
        <v>651</v>
      </c>
      <c r="B10" s="202" t="s">
        <v>652</v>
      </c>
      <c r="C10" s="202" t="s">
        <v>653</v>
      </c>
      <c r="D10" s="209"/>
      <c r="E10" s="209"/>
      <c r="F10" s="209"/>
      <c r="G10" s="209"/>
      <c r="H10" s="209"/>
      <c r="I10" s="152"/>
      <c r="J10" s="152"/>
    </row>
    <row r="11" spans="1:10" ht="19.5" customHeight="1">
      <c r="A11" s="155" t="s">
        <v>654</v>
      </c>
      <c r="B11" s="153" t="s">
        <v>655</v>
      </c>
      <c r="C11" s="210">
        <v>600</v>
      </c>
      <c r="D11" s="209"/>
      <c r="E11" s="209"/>
      <c r="F11" s="209"/>
      <c r="G11" s="209"/>
      <c r="H11" s="209"/>
      <c r="I11" s="152"/>
      <c r="J11" s="152"/>
    </row>
    <row r="12" spans="1:10" ht="19.5" customHeight="1">
      <c r="A12" s="155" t="s">
        <v>656</v>
      </c>
      <c r="B12" s="153" t="s">
        <v>657</v>
      </c>
      <c r="C12" s="210">
        <v>12400</v>
      </c>
      <c r="D12" s="209"/>
      <c r="E12" s="209"/>
      <c r="F12" s="209"/>
      <c r="G12" s="209"/>
      <c r="H12" s="209"/>
      <c r="I12" s="152"/>
      <c r="J12" s="152"/>
    </row>
    <row r="13" spans="1:10" ht="19.5" customHeight="1">
      <c r="A13" s="211" t="s">
        <v>658</v>
      </c>
      <c r="B13" s="212" t="s">
        <v>659</v>
      </c>
      <c r="C13" s="213">
        <v>400</v>
      </c>
      <c r="D13" s="209"/>
      <c r="E13" s="209"/>
      <c r="F13" s="209"/>
      <c r="G13" s="209"/>
      <c r="H13" s="209"/>
      <c r="I13" s="152"/>
      <c r="J13" s="152"/>
    </row>
    <row r="14" spans="1:10" ht="19.5" customHeight="1">
      <c r="A14" s="214" t="s">
        <v>660</v>
      </c>
      <c r="B14" s="215" t="s">
        <v>661</v>
      </c>
      <c r="C14" s="216">
        <v>12000</v>
      </c>
      <c r="D14" s="209"/>
      <c r="E14" s="209"/>
      <c r="F14" s="209"/>
      <c r="G14" s="209"/>
      <c r="H14" s="209"/>
      <c r="I14" s="152"/>
      <c r="J14" s="152"/>
    </row>
    <row r="15" spans="1:10" ht="19.5" customHeight="1">
      <c r="A15" s="155" t="s">
        <v>662</v>
      </c>
      <c r="B15" s="153" t="s">
        <v>663</v>
      </c>
      <c r="C15" s="210">
        <v>12800</v>
      </c>
      <c r="D15" s="209"/>
      <c r="E15" s="209"/>
      <c r="F15" s="209"/>
      <c r="G15" s="209"/>
      <c r="H15" s="209"/>
      <c r="I15" s="152"/>
      <c r="J15" s="152"/>
    </row>
    <row r="16" spans="1:10" ht="19.5" customHeight="1">
      <c r="A16" s="217" t="s">
        <v>664</v>
      </c>
      <c r="B16" s="218" t="s">
        <v>665</v>
      </c>
      <c r="C16" s="219">
        <v>200</v>
      </c>
      <c r="D16" s="209"/>
      <c r="E16" s="209"/>
      <c r="F16" s="209"/>
      <c r="G16" s="209"/>
      <c r="H16" s="209"/>
      <c r="I16" s="152"/>
      <c r="J16" s="152"/>
    </row>
    <row r="17" spans="1:10" ht="15" customHeight="1">
      <c r="A17" s="214"/>
      <c r="B17" s="152" t="s">
        <v>666</v>
      </c>
      <c r="C17" s="216">
        <v>200</v>
      </c>
      <c r="D17" s="209"/>
      <c r="E17" s="209"/>
      <c r="F17" s="209"/>
      <c r="G17" s="209"/>
      <c r="H17" s="209"/>
      <c r="I17" s="152"/>
      <c r="J17" s="152"/>
    </row>
    <row r="18" spans="1:10" ht="19.5" customHeight="1">
      <c r="A18" s="214" t="s">
        <v>667</v>
      </c>
      <c r="B18" s="220" t="s">
        <v>668</v>
      </c>
      <c r="C18" s="216">
        <v>12600</v>
      </c>
      <c r="D18" s="209"/>
      <c r="E18" s="209"/>
      <c r="F18" s="209"/>
      <c r="G18" s="209"/>
      <c r="H18" s="209"/>
      <c r="I18" s="152"/>
      <c r="J18" s="152"/>
    </row>
    <row r="19" spans="1:10" ht="48" customHeight="1">
      <c r="A19" s="214"/>
      <c r="B19" s="215" t="s">
        <v>669</v>
      </c>
      <c r="C19" s="216">
        <v>12600</v>
      </c>
      <c r="D19" s="209"/>
      <c r="E19" s="209"/>
      <c r="F19" s="209"/>
      <c r="G19" s="209"/>
      <c r="H19" s="209"/>
      <c r="I19" s="152"/>
      <c r="J19" s="152"/>
    </row>
    <row r="20" spans="1:10" ht="19.5" customHeight="1">
      <c r="A20" s="155" t="s">
        <v>670</v>
      </c>
      <c r="B20" s="153" t="s">
        <v>671</v>
      </c>
      <c r="C20" s="210">
        <v>200</v>
      </c>
      <c r="D20" s="209"/>
      <c r="E20" s="209"/>
      <c r="F20" s="209"/>
      <c r="G20" s="209"/>
      <c r="H20" s="209"/>
      <c r="I20" s="152"/>
      <c r="J20" s="152"/>
    </row>
  </sheetData>
  <mergeCells count="2">
    <mergeCell ref="A6:C6"/>
    <mergeCell ref="A7:C7"/>
  </mergeCells>
  <printOptions horizontalCentered="1"/>
  <pageMargins left="0.5902777777777778" right="0.5902777777777778" top="0.7083333333333334" bottom="0.5902777777777778" header="0.5118055555555556" footer="0.5118055555555556"/>
  <pageSetup fitToHeight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4" sqref="D4"/>
    </sheetView>
  </sheetViews>
  <sheetFormatPr defaultColWidth="9.00390625" defaultRowHeight="12.75"/>
  <cols>
    <col min="1" max="1" width="5.375" style="4" customWidth="1"/>
    <col min="2" max="2" width="9.00390625" style="4" customWidth="1"/>
    <col min="3" max="3" width="10.125" style="4" customWidth="1"/>
    <col min="4" max="4" width="43.625" style="4" customWidth="1"/>
    <col min="5" max="5" width="15.125" style="4" customWidth="1"/>
    <col min="6" max="16384" width="9.00390625" style="4" customWidth="1"/>
  </cols>
  <sheetData>
    <row r="1" ht="12.75">
      <c r="D1" s="186" t="s">
        <v>672</v>
      </c>
    </row>
    <row r="2" ht="12.75">
      <c r="D2" s="186" t="s">
        <v>673</v>
      </c>
    </row>
    <row r="3" ht="12.75">
      <c r="D3" s="186" t="s">
        <v>674</v>
      </c>
    </row>
    <row r="5" spans="1:5" ht="18">
      <c r="A5" s="294" t="s">
        <v>675</v>
      </c>
      <c r="B5" s="294"/>
      <c r="C5" s="294"/>
      <c r="D5" s="294"/>
      <c r="E5" s="294"/>
    </row>
    <row r="6" spans="1:5" ht="15" customHeight="1">
      <c r="A6" s="190"/>
      <c r="B6" s="190"/>
      <c r="C6" s="190"/>
      <c r="D6" s="190"/>
      <c r="E6" s="190"/>
    </row>
    <row r="7" spans="1:5" ht="12.75">
      <c r="A7" s="118"/>
      <c r="B7" s="118"/>
      <c r="C7" s="118"/>
      <c r="D7" s="118"/>
      <c r="E7" s="156" t="s">
        <v>676</v>
      </c>
    </row>
    <row r="8" spans="1:5" s="222" customFormat="1" ht="19.5" customHeight="1">
      <c r="A8" s="221" t="s">
        <v>677</v>
      </c>
      <c r="B8" s="221" t="s">
        <v>678</v>
      </c>
      <c r="C8" s="221" t="s">
        <v>679</v>
      </c>
      <c r="D8" s="221" t="s">
        <v>680</v>
      </c>
      <c r="E8" s="221" t="s">
        <v>681</v>
      </c>
    </row>
    <row r="9" spans="1:5" s="224" customFormat="1" ht="12">
      <c r="A9" s="223">
        <v>1</v>
      </c>
      <c r="B9" s="223">
        <v>2</v>
      </c>
      <c r="C9" s="223">
        <v>3</v>
      </c>
      <c r="D9" s="223">
        <v>4</v>
      </c>
      <c r="E9" s="223">
        <v>5</v>
      </c>
    </row>
    <row r="10" spans="1:5" ht="15">
      <c r="A10" s="205" t="s">
        <v>682</v>
      </c>
      <c r="B10" s="205">
        <v>600</v>
      </c>
      <c r="C10" s="205">
        <v>60016</v>
      </c>
      <c r="D10" s="206" t="s">
        <v>683</v>
      </c>
      <c r="E10" s="205">
        <v>545</v>
      </c>
    </row>
    <row r="11" spans="1:5" ht="15">
      <c r="A11" s="205" t="s">
        <v>684</v>
      </c>
      <c r="B11" s="205">
        <v>600</v>
      </c>
      <c r="C11" s="205">
        <v>60016</v>
      </c>
      <c r="D11" s="206" t="s">
        <v>685</v>
      </c>
      <c r="E11" s="205">
        <v>545</v>
      </c>
    </row>
    <row r="12" spans="1:5" ht="15">
      <c r="A12" s="205" t="s">
        <v>686</v>
      </c>
      <c r="B12" s="205">
        <v>600</v>
      </c>
      <c r="C12" s="205">
        <v>60016</v>
      </c>
      <c r="D12" s="206" t="s">
        <v>687</v>
      </c>
      <c r="E12" s="205">
        <v>545</v>
      </c>
    </row>
    <row r="13" spans="1:5" ht="15">
      <c r="A13" s="205" t="s">
        <v>688</v>
      </c>
      <c r="B13" s="205">
        <v>600</v>
      </c>
      <c r="C13" s="205">
        <v>60016</v>
      </c>
      <c r="D13" s="206" t="s">
        <v>689</v>
      </c>
      <c r="E13" s="205">
        <v>545</v>
      </c>
    </row>
    <row r="14" spans="1:5" ht="15">
      <c r="A14" s="205" t="s">
        <v>690</v>
      </c>
      <c r="B14" s="205">
        <v>600</v>
      </c>
      <c r="C14" s="205">
        <v>60016</v>
      </c>
      <c r="D14" s="206" t="s">
        <v>691</v>
      </c>
      <c r="E14" s="205">
        <v>545</v>
      </c>
    </row>
    <row r="15" spans="1:5" ht="15">
      <c r="A15" s="205" t="s">
        <v>692</v>
      </c>
      <c r="B15" s="205">
        <v>600</v>
      </c>
      <c r="C15" s="205">
        <v>60016</v>
      </c>
      <c r="D15" s="206" t="s">
        <v>693</v>
      </c>
      <c r="E15" s="205">
        <v>545</v>
      </c>
    </row>
    <row r="16" spans="1:5" ht="15">
      <c r="A16" s="205" t="s">
        <v>694</v>
      </c>
      <c r="B16" s="205">
        <v>600</v>
      </c>
      <c r="C16" s="205">
        <v>60016</v>
      </c>
      <c r="D16" s="206" t="s">
        <v>695</v>
      </c>
      <c r="E16" s="205">
        <v>545</v>
      </c>
    </row>
    <row r="17" spans="1:5" ht="15">
      <c r="A17" s="205" t="s">
        <v>696</v>
      </c>
      <c r="B17" s="205">
        <v>600</v>
      </c>
      <c r="C17" s="205">
        <v>60016</v>
      </c>
      <c r="D17" s="206" t="s">
        <v>697</v>
      </c>
      <c r="E17" s="205">
        <v>545</v>
      </c>
    </row>
    <row r="18" spans="1:5" ht="15">
      <c r="A18" s="205" t="s">
        <v>698</v>
      </c>
      <c r="B18" s="205">
        <v>600</v>
      </c>
      <c r="C18" s="205">
        <v>60016</v>
      </c>
      <c r="D18" s="206" t="s">
        <v>699</v>
      </c>
      <c r="E18" s="205">
        <v>545</v>
      </c>
    </row>
    <row r="19" spans="1:5" ht="15">
      <c r="A19" s="205" t="s">
        <v>700</v>
      </c>
      <c r="B19" s="205">
        <v>600</v>
      </c>
      <c r="C19" s="205">
        <v>60016</v>
      </c>
      <c r="D19" s="206" t="s">
        <v>701</v>
      </c>
      <c r="E19" s="205">
        <v>545</v>
      </c>
    </row>
    <row r="20" spans="1:5" ht="15">
      <c r="A20" s="205" t="s">
        <v>702</v>
      </c>
      <c r="B20" s="205">
        <v>600</v>
      </c>
      <c r="C20" s="205">
        <v>60016</v>
      </c>
      <c r="D20" s="206" t="s">
        <v>703</v>
      </c>
      <c r="E20" s="205">
        <v>545</v>
      </c>
    </row>
    <row r="21" spans="1:5" ht="19.5" customHeight="1">
      <c r="A21" s="293" t="s">
        <v>704</v>
      </c>
      <c r="B21" s="293"/>
      <c r="C21" s="293"/>
      <c r="D21" s="293"/>
      <c r="E21" s="225">
        <f>SUM(E10:E20)</f>
        <v>5995</v>
      </c>
    </row>
  </sheetData>
  <mergeCells count="2">
    <mergeCell ref="A5:E5"/>
    <mergeCell ref="A21:D21"/>
  </mergeCells>
  <printOptions horizontalCentered="1"/>
  <pageMargins left="0.7875" right="0.5902777777777778" top="1.2798611111111111" bottom="0.9840277777777778" header="0.5118055555555556" footer="0.5118055555555556"/>
  <pageSetup fitToHeight="0" horizontalDpi="300" verticalDpi="3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C29" sqref="C29"/>
    </sheetView>
  </sheetViews>
  <sheetFormatPr defaultColWidth="9.00390625" defaultRowHeight="12.75"/>
  <cols>
    <col min="1" max="1" width="4.75390625" style="4" customWidth="1"/>
    <col min="2" max="2" width="42.75390625" style="4" customWidth="1"/>
    <col min="3" max="6" width="15.75390625" style="4" customWidth="1"/>
    <col min="7" max="16384" width="9.00390625" style="4" customWidth="1"/>
  </cols>
  <sheetData>
    <row r="2" spans="4:6" ht="12.75">
      <c r="D2" s="287" t="s">
        <v>705</v>
      </c>
      <c r="E2" s="287"/>
      <c r="F2" s="287"/>
    </row>
    <row r="3" spans="4:6" ht="12.75">
      <c r="D3" s="287" t="s">
        <v>706</v>
      </c>
      <c r="E3" s="287"/>
      <c r="F3" s="287"/>
    </row>
    <row r="4" spans="4:6" ht="12.75">
      <c r="D4" s="287" t="s">
        <v>707</v>
      </c>
      <c r="E4" s="287"/>
      <c r="F4" s="287"/>
    </row>
    <row r="6" spans="1:6" ht="18">
      <c r="A6" s="294" t="s">
        <v>708</v>
      </c>
      <c r="B6" s="294"/>
      <c r="C6" s="294"/>
      <c r="D6" s="294"/>
      <c r="E6" s="294"/>
      <c r="F6" s="294"/>
    </row>
    <row r="7" spans="1:6" ht="12.75" customHeight="1">
      <c r="A7" s="190"/>
      <c r="B7" s="190"/>
      <c r="C7" s="190"/>
      <c r="D7" s="190"/>
      <c r="E7" s="190"/>
      <c r="F7" s="190"/>
    </row>
    <row r="8" spans="2:6" ht="12.75">
      <c r="B8" s="118"/>
      <c r="C8" s="118"/>
      <c r="D8" s="118"/>
      <c r="E8" s="118"/>
      <c r="F8" s="121" t="s">
        <v>709</v>
      </c>
    </row>
    <row r="9" spans="1:6" ht="15.75" customHeight="1">
      <c r="A9" s="226"/>
      <c r="B9" s="167"/>
      <c r="C9" s="284" t="s">
        <v>710</v>
      </c>
      <c r="D9" s="284"/>
      <c r="E9" s="284"/>
      <c r="F9" s="284"/>
    </row>
    <row r="10" spans="1:6" ht="15.75" customHeight="1">
      <c r="A10" s="227"/>
      <c r="B10" s="228" t="s">
        <v>711</v>
      </c>
      <c r="C10" s="227"/>
      <c r="D10" s="227"/>
      <c r="E10" s="227"/>
      <c r="F10" s="227"/>
    </row>
    <row r="11" spans="1:6" ht="15.75" customHeight="1">
      <c r="A11" s="228" t="s">
        <v>712</v>
      </c>
      <c r="B11" s="228" t="s">
        <v>713</v>
      </c>
      <c r="C11" s="228">
        <v>2007</v>
      </c>
      <c r="D11" s="228">
        <v>2008</v>
      </c>
      <c r="E11" s="228">
        <v>2009</v>
      </c>
      <c r="F11" s="228">
        <v>2010</v>
      </c>
    </row>
    <row r="12" spans="1:6" ht="15.75" customHeight="1">
      <c r="A12" s="227"/>
      <c r="B12" s="229"/>
      <c r="C12" s="227"/>
      <c r="D12" s="227"/>
      <c r="E12" s="227"/>
      <c r="F12" s="227"/>
    </row>
    <row r="13" spans="1:6" ht="15.75" customHeight="1">
      <c r="A13" s="227"/>
      <c r="B13" s="230"/>
      <c r="C13" s="231"/>
      <c r="D13" s="231"/>
      <c r="E13" s="231"/>
      <c r="F13" s="231"/>
    </row>
    <row r="14" spans="1:6" ht="7.5" customHeight="1">
      <c r="A14" s="157">
        <v>1</v>
      </c>
      <c r="B14" s="157">
        <v>2</v>
      </c>
      <c r="C14" s="157">
        <v>4</v>
      </c>
      <c r="D14" s="157">
        <v>5</v>
      </c>
      <c r="E14" s="157">
        <v>6</v>
      </c>
      <c r="F14" s="157">
        <v>7</v>
      </c>
    </row>
    <row r="15" spans="1:6" ht="18" customHeight="1">
      <c r="A15" s="232" t="s">
        <v>714</v>
      </c>
      <c r="B15" s="233" t="s">
        <v>715</v>
      </c>
      <c r="C15" s="234"/>
      <c r="D15" s="235"/>
      <c r="E15" s="118"/>
      <c r="F15" s="235"/>
    </row>
    <row r="16" spans="1:6" ht="18" customHeight="1">
      <c r="A16" s="236" t="s">
        <v>716</v>
      </c>
      <c r="B16" s="237" t="s">
        <v>717</v>
      </c>
      <c r="C16" s="238"/>
      <c r="D16" s="237"/>
      <c r="E16" s="239"/>
      <c r="F16" s="237"/>
    </row>
    <row r="17" spans="1:6" ht="18" customHeight="1">
      <c r="A17" s="236" t="s">
        <v>718</v>
      </c>
      <c r="B17" s="237" t="s">
        <v>719</v>
      </c>
      <c r="C17" s="240">
        <v>1738000</v>
      </c>
      <c r="D17" s="241">
        <v>810000</v>
      </c>
      <c r="E17" s="242">
        <v>480000</v>
      </c>
      <c r="F17" s="241">
        <v>100000</v>
      </c>
    </row>
    <row r="18" spans="1:6" ht="18" customHeight="1">
      <c r="A18" s="236" t="s">
        <v>720</v>
      </c>
      <c r="B18" s="237" t="s">
        <v>721</v>
      </c>
      <c r="C18" s="238"/>
      <c r="D18" s="237"/>
      <c r="E18" s="239"/>
      <c r="F18" s="237"/>
    </row>
    <row r="19" spans="1:6" ht="18" customHeight="1">
      <c r="A19" s="232" t="s">
        <v>722</v>
      </c>
      <c r="B19" s="237" t="s">
        <v>723</v>
      </c>
      <c r="C19" s="238"/>
      <c r="D19" s="237"/>
      <c r="E19" s="239"/>
      <c r="F19" s="237"/>
    </row>
    <row r="20" spans="1:6" ht="18" customHeight="1">
      <c r="A20" s="232"/>
      <c r="B20" s="237" t="s">
        <v>724</v>
      </c>
      <c r="C20" s="238"/>
      <c r="D20" s="237"/>
      <c r="E20" s="239"/>
      <c r="F20" s="237"/>
    </row>
    <row r="21" spans="1:6" ht="18" customHeight="1">
      <c r="A21" s="232"/>
      <c r="B21" s="237" t="s">
        <v>725</v>
      </c>
      <c r="C21" s="238"/>
      <c r="D21" s="237"/>
      <c r="E21" s="239"/>
      <c r="F21" s="237"/>
    </row>
    <row r="22" spans="1:6" ht="18" customHeight="1">
      <c r="A22" s="232"/>
      <c r="B22" s="243" t="s">
        <v>726</v>
      </c>
      <c r="C22" s="238"/>
      <c r="D22" s="237"/>
      <c r="E22" s="239"/>
      <c r="F22" s="237"/>
    </row>
    <row r="23" spans="1:6" ht="18" customHeight="1">
      <c r="A23" s="232"/>
      <c r="B23" s="243" t="s">
        <v>727</v>
      </c>
      <c r="C23" s="238"/>
      <c r="D23" s="237"/>
      <c r="E23" s="239"/>
      <c r="F23" s="237"/>
    </row>
    <row r="24" spans="1:6" ht="18" customHeight="1">
      <c r="A24" s="232"/>
      <c r="B24" s="243" t="s">
        <v>728</v>
      </c>
      <c r="C24" s="238"/>
      <c r="D24" s="237"/>
      <c r="E24" s="239"/>
      <c r="F24" s="237"/>
    </row>
    <row r="25" spans="1:6" ht="18" customHeight="1">
      <c r="A25" s="244"/>
      <c r="B25" s="243" t="s">
        <v>729</v>
      </c>
      <c r="C25" s="238"/>
      <c r="D25" s="237"/>
      <c r="E25" s="239"/>
      <c r="F25" s="237"/>
    </row>
    <row r="26" spans="1:6" ht="18" customHeight="1">
      <c r="A26" s="245" t="s">
        <v>730</v>
      </c>
      <c r="B26" s="246" t="s">
        <v>731</v>
      </c>
      <c r="C26" s="247">
        <v>11238989</v>
      </c>
      <c r="D26" s="163">
        <v>8312700</v>
      </c>
      <c r="E26" s="248">
        <v>8403450</v>
      </c>
      <c r="F26" s="163">
        <v>8509100</v>
      </c>
    </row>
    <row r="27" spans="1:6" ht="18" customHeight="1">
      <c r="A27" s="236" t="s">
        <v>732</v>
      </c>
      <c r="B27" s="237" t="s">
        <v>733</v>
      </c>
      <c r="C27" s="240">
        <v>1738000</v>
      </c>
      <c r="D27" s="241">
        <v>810000</v>
      </c>
      <c r="E27" s="242">
        <v>480000</v>
      </c>
      <c r="F27" s="241">
        <v>100000</v>
      </c>
    </row>
    <row r="28" spans="1:6" ht="18" customHeight="1">
      <c r="A28" s="249" t="s">
        <v>734</v>
      </c>
      <c r="B28" s="250" t="s">
        <v>735</v>
      </c>
      <c r="C28" s="251">
        <v>15.46</v>
      </c>
      <c r="D28" s="250">
        <v>9.74</v>
      </c>
      <c r="E28" s="252">
        <v>5.71</v>
      </c>
      <c r="F28" s="250">
        <v>1.18</v>
      </c>
    </row>
  </sheetData>
  <mergeCells count="5">
    <mergeCell ref="C9:F9"/>
    <mergeCell ref="D2:F2"/>
    <mergeCell ref="D3:F3"/>
    <mergeCell ref="D4:F4"/>
    <mergeCell ref="A6:F6"/>
  </mergeCells>
  <printOptions horizontalCentered="1" verticalCentered="1"/>
  <pageMargins left="0.5902777777777778" right="0.5902777777777778" top="0.7875" bottom="0.7875" header="0.5118055555555556" footer="0.5118055555555556"/>
  <pageSetup fitToHeight="0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6.875" style="118" customWidth="1"/>
    <col min="2" max="2" width="38.875" style="118" customWidth="1"/>
    <col min="3" max="3" width="11.375" style="118" customWidth="1"/>
    <col min="4" max="4" width="12.00390625" style="118" customWidth="1"/>
    <col min="5" max="5" width="11.625" style="118" customWidth="1"/>
    <col min="6" max="6" width="11.375" style="118" customWidth="1"/>
    <col min="7" max="7" width="12.00390625" style="118" customWidth="1"/>
    <col min="8" max="16384" width="9.125" style="118" customWidth="1"/>
  </cols>
  <sheetData>
    <row r="2" spans="5:7" ht="12.75">
      <c r="E2" s="276" t="s">
        <v>736</v>
      </c>
      <c r="F2" s="276"/>
      <c r="G2" s="276"/>
    </row>
    <row r="3" spans="5:7" ht="12.75">
      <c r="E3" s="276" t="s">
        <v>737</v>
      </c>
      <c r="F3" s="276"/>
      <c r="G3" s="276"/>
    </row>
    <row r="4" spans="5:7" ht="12.75">
      <c r="E4" s="276" t="s">
        <v>738</v>
      </c>
      <c r="F4" s="276"/>
      <c r="G4" s="276"/>
    </row>
    <row r="6" spans="1:7" ht="18">
      <c r="A6" s="277" t="s">
        <v>739</v>
      </c>
      <c r="B6" s="277"/>
      <c r="C6" s="277"/>
      <c r="D6" s="277"/>
      <c r="E6" s="277"/>
      <c r="F6" s="277"/>
      <c r="G6" s="277"/>
    </row>
    <row r="7" ht="12.75">
      <c r="G7" s="121" t="s">
        <v>740</v>
      </c>
    </row>
    <row r="8" spans="1:7" ht="24.75" customHeight="1">
      <c r="A8" s="295" t="s">
        <v>741</v>
      </c>
      <c r="B8" s="295" t="s">
        <v>742</v>
      </c>
      <c r="C8" s="296" t="s">
        <v>743</v>
      </c>
      <c r="D8" s="295" t="s">
        <v>744</v>
      </c>
      <c r="E8" s="295"/>
      <c r="F8" s="295"/>
      <c r="G8" s="295"/>
    </row>
    <row r="9" spans="1:7" ht="24.75" customHeight="1">
      <c r="A9" s="295"/>
      <c r="B9" s="295"/>
      <c r="C9" s="296"/>
      <c r="D9" s="221">
        <v>2008</v>
      </c>
      <c r="E9" s="221">
        <v>2009</v>
      </c>
      <c r="F9" s="221">
        <v>2010</v>
      </c>
      <c r="G9" s="221">
        <v>2011</v>
      </c>
    </row>
    <row r="10" spans="1:7" ht="7.5" customHeight="1">
      <c r="A10" s="125">
        <v>1</v>
      </c>
      <c r="B10" s="125">
        <v>2</v>
      </c>
      <c r="C10" s="125">
        <v>4</v>
      </c>
      <c r="D10" s="125">
        <v>5</v>
      </c>
      <c r="E10" s="125">
        <v>6</v>
      </c>
      <c r="F10" s="125"/>
      <c r="G10" s="125"/>
    </row>
    <row r="11" spans="1:7" ht="19.5" customHeight="1">
      <c r="A11" s="253" t="s">
        <v>745</v>
      </c>
      <c r="B11" s="254" t="s">
        <v>746</v>
      </c>
      <c r="C11" s="255">
        <v>11238989</v>
      </c>
      <c r="D11" s="255">
        <v>8312700</v>
      </c>
      <c r="E11" s="255">
        <v>8403450</v>
      </c>
      <c r="F11" s="255">
        <v>8509100</v>
      </c>
      <c r="G11" s="255">
        <v>8597300</v>
      </c>
    </row>
    <row r="12" spans="1:7" ht="19.5" customHeight="1">
      <c r="A12" s="253" t="s">
        <v>747</v>
      </c>
      <c r="B12" s="188" t="s">
        <v>748</v>
      </c>
      <c r="C12" s="255">
        <v>5429431</v>
      </c>
      <c r="D12" s="255">
        <v>3176800</v>
      </c>
      <c r="E12" s="255">
        <v>3232350</v>
      </c>
      <c r="F12" s="255">
        <v>3319400</v>
      </c>
      <c r="G12" s="255">
        <v>3393900</v>
      </c>
    </row>
    <row r="13" spans="1:7" ht="19.5" customHeight="1">
      <c r="A13" s="253" t="s">
        <v>749</v>
      </c>
      <c r="B13" s="188" t="s">
        <v>750</v>
      </c>
      <c r="C13" s="255">
        <v>360294</v>
      </c>
      <c r="D13" s="255">
        <v>1185600</v>
      </c>
      <c r="E13" s="255">
        <v>1238950</v>
      </c>
      <c r="F13" s="255">
        <v>1298900</v>
      </c>
      <c r="G13" s="255">
        <v>1363800</v>
      </c>
    </row>
    <row r="14" spans="1:7" ht="19.5" customHeight="1">
      <c r="A14" s="253" t="s">
        <v>751</v>
      </c>
      <c r="B14" s="188" t="s">
        <v>752</v>
      </c>
      <c r="C14" s="255">
        <v>2285898</v>
      </c>
      <c r="D14" s="255">
        <v>1296000</v>
      </c>
      <c r="E14" s="255">
        <v>1285100</v>
      </c>
      <c r="F14" s="255">
        <v>1275300</v>
      </c>
      <c r="G14" s="255">
        <v>1271800</v>
      </c>
    </row>
    <row r="15" spans="1:7" ht="19.5" customHeight="1">
      <c r="A15" s="253" t="s">
        <v>753</v>
      </c>
      <c r="B15" s="188" t="s">
        <v>754</v>
      </c>
      <c r="C15" s="255">
        <v>2783239</v>
      </c>
      <c r="D15" s="255">
        <v>695200</v>
      </c>
      <c r="E15" s="255">
        <v>708300</v>
      </c>
      <c r="F15" s="255">
        <v>745200</v>
      </c>
      <c r="G15" s="255">
        <v>758300</v>
      </c>
    </row>
    <row r="16" spans="1:7" ht="19.5" customHeight="1">
      <c r="A16" s="253" t="s">
        <v>755</v>
      </c>
      <c r="B16" s="200" t="s">
        <v>756</v>
      </c>
      <c r="C16" s="255">
        <v>3795578</v>
      </c>
      <c r="D16" s="255">
        <v>3604700</v>
      </c>
      <c r="E16" s="255">
        <v>3629300</v>
      </c>
      <c r="F16" s="255">
        <v>3637400</v>
      </c>
      <c r="G16" s="255">
        <v>3642300</v>
      </c>
    </row>
    <row r="17" spans="1:7" ht="19.5" customHeight="1">
      <c r="A17" s="253" t="s">
        <v>757</v>
      </c>
      <c r="B17" s="188" t="s">
        <v>758</v>
      </c>
      <c r="C17" s="255">
        <v>2013980</v>
      </c>
      <c r="D17" s="255">
        <v>1531200</v>
      </c>
      <c r="E17" s="255">
        <v>1541800</v>
      </c>
      <c r="F17" s="255">
        <v>1552300</v>
      </c>
      <c r="G17" s="255">
        <v>1561100</v>
      </c>
    </row>
    <row r="18" spans="1:7" ht="19.5" customHeight="1">
      <c r="A18" s="253" t="s">
        <v>759</v>
      </c>
      <c r="B18" s="256" t="s">
        <v>760</v>
      </c>
      <c r="C18" s="255">
        <v>10310989</v>
      </c>
      <c r="D18" s="255">
        <v>7384700</v>
      </c>
      <c r="E18" s="255">
        <v>8073450</v>
      </c>
      <c r="F18" s="255">
        <v>8129100</v>
      </c>
      <c r="G18" s="255">
        <v>8497300</v>
      </c>
    </row>
    <row r="19" spans="1:7" ht="19.5" customHeight="1">
      <c r="A19" s="253" t="s">
        <v>761</v>
      </c>
      <c r="B19" s="256" t="s">
        <v>762</v>
      </c>
      <c r="C19" s="255">
        <v>1006340</v>
      </c>
      <c r="D19" s="255">
        <v>975159</v>
      </c>
      <c r="E19" s="255">
        <v>354780</v>
      </c>
      <c r="F19" s="255">
        <v>398530</v>
      </c>
      <c r="G19" s="255">
        <v>101200</v>
      </c>
    </row>
    <row r="20" spans="1:7" ht="30" customHeight="1">
      <c r="A20" s="253" t="s">
        <v>763</v>
      </c>
      <c r="B20" s="257" t="s">
        <v>764</v>
      </c>
      <c r="C20" s="255">
        <v>1006340</v>
      </c>
      <c r="D20" s="255">
        <v>975159</v>
      </c>
      <c r="E20" s="255">
        <v>354780</v>
      </c>
      <c r="F20" s="255">
        <v>398530</v>
      </c>
      <c r="G20" s="255">
        <v>101200</v>
      </c>
    </row>
    <row r="21" spans="1:7" ht="19.5" customHeight="1">
      <c r="A21" s="253" t="s">
        <v>765</v>
      </c>
      <c r="B21" s="188" t="s">
        <v>766</v>
      </c>
      <c r="C21" s="255">
        <v>928000</v>
      </c>
      <c r="D21" s="255">
        <v>928000</v>
      </c>
      <c r="E21" s="255">
        <v>330000</v>
      </c>
      <c r="F21" s="255">
        <v>380000</v>
      </c>
      <c r="G21" s="255">
        <v>100000</v>
      </c>
    </row>
    <row r="22" spans="1:7" ht="60" customHeight="1">
      <c r="A22" s="253" t="s">
        <v>767</v>
      </c>
      <c r="B22" s="257" t="s">
        <v>768</v>
      </c>
      <c r="C22" s="255"/>
      <c r="D22" s="255"/>
      <c r="E22" s="255"/>
      <c r="F22" s="255"/>
      <c r="G22" s="255"/>
    </row>
    <row r="23" spans="1:7" ht="19.5" customHeight="1">
      <c r="A23" s="253" t="s">
        <v>769</v>
      </c>
      <c r="B23" s="188" t="s">
        <v>770</v>
      </c>
      <c r="C23" s="255">
        <v>78340</v>
      </c>
      <c r="D23" s="255">
        <v>47159</v>
      </c>
      <c r="E23" s="255">
        <v>24780</v>
      </c>
      <c r="F23" s="255">
        <v>18530</v>
      </c>
      <c r="G23" s="255">
        <v>1200</v>
      </c>
    </row>
    <row r="24" spans="1:7" ht="30" customHeight="1">
      <c r="A24" s="253" t="s">
        <v>771</v>
      </c>
      <c r="B24" s="257" t="s">
        <v>772</v>
      </c>
      <c r="C24" s="255"/>
      <c r="D24" s="255"/>
      <c r="E24" s="255"/>
      <c r="F24" s="255"/>
      <c r="G24" s="255"/>
    </row>
    <row r="25" spans="1:7" ht="19.5" customHeight="1">
      <c r="A25" s="253" t="s">
        <v>773</v>
      </c>
      <c r="B25" s="188" t="s">
        <v>774</v>
      </c>
      <c r="C25" s="255"/>
      <c r="D25" s="255"/>
      <c r="E25" s="255"/>
      <c r="F25" s="255"/>
      <c r="G25" s="255"/>
    </row>
    <row r="26" spans="1:7" ht="60" customHeight="1">
      <c r="A26" s="253" t="s">
        <v>775</v>
      </c>
      <c r="B26" s="257" t="s">
        <v>776</v>
      </c>
      <c r="C26" s="258"/>
      <c r="D26" s="258"/>
      <c r="E26" s="255"/>
      <c r="F26" s="255"/>
      <c r="G26" s="255"/>
    </row>
    <row r="27" spans="1:7" ht="19.5" customHeight="1">
      <c r="A27" s="253" t="s">
        <v>777</v>
      </c>
      <c r="B27" s="188" t="s">
        <v>778</v>
      </c>
      <c r="C27" s="255"/>
      <c r="D27" s="255"/>
      <c r="E27" s="255"/>
      <c r="F27" s="255"/>
      <c r="G27" s="255"/>
    </row>
    <row r="28" spans="1:7" ht="19.5" customHeight="1">
      <c r="A28" s="253" t="s">
        <v>779</v>
      </c>
      <c r="B28" s="188" t="s">
        <v>780</v>
      </c>
      <c r="C28" s="255"/>
      <c r="D28" s="255"/>
      <c r="E28" s="255"/>
      <c r="F28" s="255"/>
      <c r="G28" s="255"/>
    </row>
    <row r="29" spans="1:7" ht="19.5" customHeight="1">
      <c r="A29" s="253" t="s">
        <v>781</v>
      </c>
      <c r="B29" s="188" t="s">
        <v>782</v>
      </c>
      <c r="C29" s="255"/>
      <c r="D29" s="255"/>
      <c r="E29" s="255"/>
      <c r="F29" s="255"/>
      <c r="G29" s="255"/>
    </row>
    <row r="30" spans="1:7" ht="19.5" customHeight="1">
      <c r="A30" s="253" t="s">
        <v>783</v>
      </c>
      <c r="B30" s="256" t="s">
        <v>784</v>
      </c>
      <c r="C30" s="255">
        <v>928000</v>
      </c>
      <c r="D30" s="255">
        <v>928000</v>
      </c>
      <c r="E30" s="255">
        <v>330000</v>
      </c>
      <c r="F30" s="255">
        <v>380000</v>
      </c>
      <c r="G30" s="255">
        <v>100000</v>
      </c>
    </row>
    <row r="31" spans="1:7" ht="19.5" customHeight="1">
      <c r="A31" s="253" t="s">
        <v>785</v>
      </c>
      <c r="B31" s="256" t="s">
        <v>786</v>
      </c>
      <c r="C31" s="255">
        <v>1738000</v>
      </c>
      <c r="D31" s="255">
        <v>810000</v>
      </c>
      <c r="E31" s="255">
        <v>480000</v>
      </c>
      <c r="F31" s="255">
        <v>100000</v>
      </c>
      <c r="G31" s="255">
        <v>0</v>
      </c>
    </row>
    <row r="32" spans="1:7" ht="60" customHeight="1">
      <c r="A32" s="253" t="s">
        <v>787</v>
      </c>
      <c r="B32" s="257" t="s">
        <v>788</v>
      </c>
      <c r="C32" s="255"/>
      <c r="D32" s="255"/>
      <c r="E32" s="255"/>
      <c r="F32" s="255"/>
      <c r="G32" s="255"/>
    </row>
    <row r="33" spans="1:7" ht="19.5" customHeight="1">
      <c r="A33" s="253" t="s">
        <v>789</v>
      </c>
      <c r="B33" s="256" t="s">
        <v>790</v>
      </c>
      <c r="C33" s="259">
        <v>15.46</v>
      </c>
      <c r="D33" s="259">
        <v>9.74</v>
      </c>
      <c r="E33" s="259">
        <v>5.71</v>
      </c>
      <c r="F33" s="259">
        <v>1.18</v>
      </c>
      <c r="G33" s="259">
        <v>0</v>
      </c>
    </row>
    <row r="34" spans="1:7" ht="30" customHeight="1">
      <c r="A34" s="253" t="s">
        <v>791</v>
      </c>
      <c r="B34" s="260" t="s">
        <v>792</v>
      </c>
      <c r="C34" s="259">
        <v>8.26</v>
      </c>
      <c r="D34" s="259">
        <v>11.73</v>
      </c>
      <c r="E34" s="259">
        <v>4.22</v>
      </c>
      <c r="F34" s="259">
        <v>4.68</v>
      </c>
      <c r="G34" s="259">
        <v>1.18</v>
      </c>
    </row>
    <row r="35" spans="1:7" ht="30" customHeight="1">
      <c r="A35" s="253" t="s">
        <v>793</v>
      </c>
      <c r="B35" s="260" t="s">
        <v>794</v>
      </c>
      <c r="C35" s="255"/>
      <c r="D35" s="255"/>
      <c r="E35" s="255"/>
      <c r="F35" s="255"/>
      <c r="G35" s="255"/>
    </row>
    <row r="36" spans="1:7" ht="30" customHeight="1">
      <c r="A36" s="253" t="s">
        <v>795</v>
      </c>
      <c r="B36" s="260" t="s">
        <v>796</v>
      </c>
      <c r="C36" s="255"/>
      <c r="D36" s="255"/>
      <c r="E36" s="255"/>
      <c r="F36" s="255"/>
      <c r="G36" s="255"/>
    </row>
  </sheetData>
  <mergeCells count="8">
    <mergeCell ref="A8:A9"/>
    <mergeCell ref="B8:B9"/>
    <mergeCell ref="C8:C9"/>
    <mergeCell ref="D8:G8"/>
    <mergeCell ref="E2:G2"/>
    <mergeCell ref="E3:G3"/>
    <mergeCell ref="E4:G4"/>
    <mergeCell ref="A6:G6"/>
  </mergeCells>
  <printOptions horizontalCentered="1"/>
  <pageMargins left="0.31527777777777777" right="0.39375" top="0.5902777777777778" bottom="0.5902777777777778" header="0.5118055555555556" footer="0.5118055555555556"/>
  <pageSetup fitToHeight="0"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G5" sqref="G5"/>
    </sheetView>
  </sheetViews>
  <sheetFormatPr defaultColWidth="9.00390625" defaultRowHeight="12.75"/>
  <cols>
    <col min="1" max="1" width="5.00390625" style="4" customWidth="1"/>
    <col min="2" max="2" width="7.75390625" style="4" customWidth="1"/>
    <col min="3" max="3" width="33.125" style="67" customWidth="1"/>
    <col min="4" max="4" width="10.125" style="4" customWidth="1"/>
    <col min="5" max="5" width="9.00390625" style="4" customWidth="1"/>
    <col min="6" max="7" width="11.25390625" style="4" customWidth="1"/>
    <col min="8" max="9" width="9.00390625" style="4" customWidth="1"/>
    <col min="10" max="10" width="10.75390625" style="4" customWidth="1"/>
    <col min="11" max="11" width="10.125" style="4" customWidth="1"/>
    <col min="12" max="16384" width="9.00390625" style="4" customWidth="1"/>
  </cols>
  <sheetData>
    <row r="1" ht="12.75">
      <c r="H1" s="4" t="s">
        <v>237</v>
      </c>
    </row>
    <row r="2" ht="12.75">
      <c r="H2" s="4" t="s">
        <v>238</v>
      </c>
    </row>
    <row r="3" ht="12.75">
      <c r="H3" s="4" t="s">
        <v>239</v>
      </c>
    </row>
    <row r="6" spans="9:11" ht="12.75">
      <c r="I6" s="68"/>
      <c r="J6" s="68"/>
      <c r="K6" s="68"/>
    </row>
    <row r="7" spans="9:11" ht="12.75">
      <c r="I7" s="68"/>
      <c r="J7" s="68"/>
      <c r="K7" s="68"/>
    </row>
    <row r="8" spans="1:11" ht="36.75" customHeight="1">
      <c r="A8" s="272" t="s">
        <v>240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1:11" ht="10.5" customHeight="1">
      <c r="A9" s="273" t="s">
        <v>241</v>
      </c>
      <c r="B9" s="273" t="s">
        <v>242</v>
      </c>
      <c r="C9" s="273" t="s">
        <v>243</v>
      </c>
      <c r="D9" s="274" t="s">
        <v>244</v>
      </c>
      <c r="E9" s="275" t="s">
        <v>245</v>
      </c>
      <c r="F9" s="275"/>
      <c r="G9" s="275"/>
      <c r="H9" s="275"/>
      <c r="I9" s="275"/>
      <c r="J9" s="275"/>
      <c r="K9" s="69"/>
    </row>
    <row r="10" spans="1:11" ht="26.25" customHeight="1">
      <c r="A10" s="273"/>
      <c r="B10" s="273"/>
      <c r="C10" s="273"/>
      <c r="D10" s="274"/>
      <c r="E10" s="274" t="s">
        <v>246</v>
      </c>
      <c r="F10" s="274" t="s">
        <v>247</v>
      </c>
      <c r="G10" s="274"/>
      <c r="H10" s="274"/>
      <c r="I10" s="274"/>
      <c r="J10" s="274"/>
      <c r="K10" s="274" t="s">
        <v>248</v>
      </c>
    </row>
    <row r="11" spans="1:11" ht="12.75" customHeight="1">
      <c r="A11" s="273"/>
      <c r="B11" s="273"/>
      <c r="C11" s="273"/>
      <c r="D11" s="274"/>
      <c r="E11" s="274"/>
      <c r="F11" s="274" t="s">
        <v>249</v>
      </c>
      <c r="G11" s="274" t="s">
        <v>250</v>
      </c>
      <c r="H11" s="274" t="s">
        <v>251</v>
      </c>
      <c r="I11" s="274" t="s">
        <v>252</v>
      </c>
      <c r="J11" s="274" t="s">
        <v>253</v>
      </c>
      <c r="K11" s="274"/>
    </row>
    <row r="12" spans="1:11" ht="21.75" customHeight="1">
      <c r="A12" s="273"/>
      <c r="B12" s="273"/>
      <c r="C12" s="273"/>
      <c r="D12" s="274"/>
      <c r="E12" s="274"/>
      <c r="F12" s="274"/>
      <c r="G12" s="274"/>
      <c r="H12" s="274"/>
      <c r="I12" s="274"/>
      <c r="J12" s="274"/>
      <c r="K12" s="274"/>
    </row>
    <row r="13" spans="1:11" ht="9" customHeight="1">
      <c r="A13" s="70">
        <v>1</v>
      </c>
      <c r="B13" s="70">
        <v>2</v>
      </c>
      <c r="C13" s="70">
        <v>3</v>
      </c>
      <c r="D13" s="70">
        <v>5</v>
      </c>
      <c r="E13" s="71">
        <v>6</v>
      </c>
      <c r="F13" s="70">
        <v>7</v>
      </c>
      <c r="G13" s="71">
        <v>8</v>
      </c>
      <c r="H13" s="70">
        <v>9</v>
      </c>
      <c r="I13" s="71">
        <v>10</v>
      </c>
      <c r="J13" s="70">
        <v>11</v>
      </c>
      <c r="K13" s="72">
        <v>12</v>
      </c>
    </row>
    <row r="14" spans="1:11" s="79" customFormat="1" ht="12.75" customHeight="1">
      <c r="A14" s="73" t="s">
        <v>254</v>
      </c>
      <c r="B14" s="74"/>
      <c r="C14" s="75" t="s">
        <v>255</v>
      </c>
      <c r="D14" s="76">
        <f>D15+D16+D17</f>
        <v>1079330</v>
      </c>
      <c r="E14" s="76">
        <f>E15+E16+E17</f>
        <v>9330</v>
      </c>
      <c r="F14" s="76"/>
      <c r="G14" s="76"/>
      <c r="H14" s="76">
        <f>H15+H16+H17</f>
        <v>8130</v>
      </c>
      <c r="I14" s="76"/>
      <c r="J14" s="77"/>
      <c r="K14" s="78">
        <f>K15+K16+K17</f>
        <v>1070000</v>
      </c>
    </row>
    <row r="15" spans="1:11" ht="12.75" customHeight="1">
      <c r="A15" s="80"/>
      <c r="B15" s="81" t="s">
        <v>256</v>
      </c>
      <c r="C15" s="82" t="s">
        <v>257</v>
      </c>
      <c r="D15" s="83">
        <v>1070000</v>
      </c>
      <c r="E15" s="83"/>
      <c r="F15" s="83"/>
      <c r="G15" s="83"/>
      <c r="H15" s="83"/>
      <c r="I15" s="83"/>
      <c r="J15" s="83"/>
      <c r="K15" s="84">
        <v>1070000</v>
      </c>
    </row>
    <row r="16" spans="1:11" ht="12.75" customHeight="1">
      <c r="A16" s="85"/>
      <c r="B16" s="81" t="s">
        <v>258</v>
      </c>
      <c r="C16" s="86" t="s">
        <v>259</v>
      </c>
      <c r="D16" s="83">
        <v>8130</v>
      </c>
      <c r="E16" s="83">
        <v>8130</v>
      </c>
      <c r="F16" s="83"/>
      <c r="G16" s="83"/>
      <c r="H16" s="83">
        <v>8130</v>
      </c>
      <c r="I16" s="83"/>
      <c r="J16" s="83"/>
      <c r="K16" s="87"/>
    </row>
    <row r="17" spans="1:11" ht="12.75" customHeight="1">
      <c r="A17" s="88"/>
      <c r="B17" s="89" t="s">
        <v>260</v>
      </c>
      <c r="C17" s="90" t="s">
        <v>261</v>
      </c>
      <c r="D17" s="83">
        <v>1200</v>
      </c>
      <c r="E17" s="83">
        <v>1200</v>
      </c>
      <c r="F17" s="83"/>
      <c r="G17" s="83"/>
      <c r="H17" s="83"/>
      <c r="I17" s="83"/>
      <c r="J17" s="83"/>
      <c r="K17" s="87"/>
    </row>
    <row r="18" spans="1:11" s="79" customFormat="1" ht="12.75" customHeight="1">
      <c r="A18" s="91" t="s">
        <v>262</v>
      </c>
      <c r="B18" s="92"/>
      <c r="C18" s="93" t="s">
        <v>263</v>
      </c>
      <c r="D18" s="94">
        <f>SUM(D19)</f>
        <v>197100</v>
      </c>
      <c r="E18" s="94">
        <v>27100</v>
      </c>
      <c r="F18" s="94"/>
      <c r="G18" s="94"/>
      <c r="H18" s="94"/>
      <c r="I18" s="94"/>
      <c r="J18" s="94"/>
      <c r="K18" s="95">
        <v>170000</v>
      </c>
    </row>
    <row r="19" spans="1:11" ht="12.75" customHeight="1">
      <c r="A19" s="80"/>
      <c r="B19" s="96" t="s">
        <v>264</v>
      </c>
      <c r="C19" s="86" t="s">
        <v>265</v>
      </c>
      <c r="D19" s="83">
        <v>197100</v>
      </c>
      <c r="E19" s="83">
        <v>27100</v>
      </c>
      <c r="F19" s="83"/>
      <c r="G19" s="83"/>
      <c r="H19" s="83"/>
      <c r="I19" s="83"/>
      <c r="J19" s="83"/>
      <c r="K19" s="87">
        <v>170000</v>
      </c>
    </row>
    <row r="20" spans="1:11" s="79" customFormat="1" ht="12.75" customHeight="1">
      <c r="A20" s="91" t="s">
        <v>266</v>
      </c>
      <c r="B20" s="92"/>
      <c r="C20" s="93" t="s">
        <v>267</v>
      </c>
      <c r="D20" s="94">
        <f>SUM(D21,D22)</f>
        <v>53600</v>
      </c>
      <c r="E20" s="94">
        <v>3600</v>
      </c>
      <c r="F20" s="94"/>
      <c r="G20" s="94"/>
      <c r="H20" s="94"/>
      <c r="I20" s="94"/>
      <c r="J20" s="94"/>
      <c r="K20" s="95">
        <v>50000</v>
      </c>
    </row>
    <row r="21" spans="1:11" ht="12.75" customHeight="1">
      <c r="A21" s="80"/>
      <c r="B21" s="81" t="s">
        <v>268</v>
      </c>
      <c r="C21" s="86" t="s">
        <v>269</v>
      </c>
      <c r="D21" s="83">
        <v>3600</v>
      </c>
      <c r="E21" s="83">
        <v>3600</v>
      </c>
      <c r="F21" s="83"/>
      <c r="G21" s="83"/>
      <c r="H21" s="83"/>
      <c r="I21" s="83"/>
      <c r="J21" s="83"/>
      <c r="K21" s="87"/>
    </row>
    <row r="22" spans="1:11" ht="12.75" customHeight="1">
      <c r="A22" s="97"/>
      <c r="B22" s="81" t="s">
        <v>270</v>
      </c>
      <c r="C22" s="86" t="s">
        <v>271</v>
      </c>
      <c r="D22" s="83">
        <v>50000</v>
      </c>
      <c r="E22" s="83"/>
      <c r="F22" s="83"/>
      <c r="G22" s="83"/>
      <c r="H22" s="83"/>
      <c r="I22" s="83"/>
      <c r="J22" s="83"/>
      <c r="K22" s="87">
        <v>50000</v>
      </c>
    </row>
    <row r="23" spans="1:11" s="79" customFormat="1" ht="12.75" customHeight="1">
      <c r="A23" s="91" t="s">
        <v>272</v>
      </c>
      <c r="B23" s="92"/>
      <c r="C23" s="93" t="s">
        <v>273</v>
      </c>
      <c r="D23" s="94">
        <f>SUM(D24,D25)</f>
        <v>287394</v>
      </c>
      <c r="E23" s="94">
        <f>SUM(E24,E25)</f>
        <v>198394</v>
      </c>
      <c r="F23" s="94">
        <v>8200</v>
      </c>
      <c r="G23" s="94"/>
      <c r="H23" s="94"/>
      <c r="I23" s="94"/>
      <c r="J23" s="94"/>
      <c r="K23" s="95">
        <v>89000</v>
      </c>
    </row>
    <row r="24" spans="1:11" ht="25.5" customHeight="1">
      <c r="A24" s="80"/>
      <c r="B24" s="89" t="s">
        <v>274</v>
      </c>
      <c r="C24" s="82" t="s">
        <v>275</v>
      </c>
      <c r="D24" s="83">
        <v>224394</v>
      </c>
      <c r="E24" s="83">
        <v>155394</v>
      </c>
      <c r="F24" s="83">
        <v>8200</v>
      </c>
      <c r="G24" s="83"/>
      <c r="H24" s="83"/>
      <c r="I24" s="83"/>
      <c r="J24" s="83"/>
      <c r="K24" s="87">
        <v>69000</v>
      </c>
    </row>
    <row r="25" spans="1:11" ht="12.75" customHeight="1">
      <c r="A25" s="98"/>
      <c r="B25" s="89" t="s">
        <v>276</v>
      </c>
      <c r="C25" s="82" t="s">
        <v>277</v>
      </c>
      <c r="D25" s="83">
        <v>63000</v>
      </c>
      <c r="E25" s="83">
        <v>43000</v>
      </c>
      <c r="F25" s="83"/>
      <c r="G25" s="83"/>
      <c r="H25" s="83"/>
      <c r="I25" s="83"/>
      <c r="J25" s="83"/>
      <c r="K25" s="87">
        <v>20000</v>
      </c>
    </row>
    <row r="26" spans="1:11" s="79" customFormat="1" ht="12.75">
      <c r="A26" s="91" t="s">
        <v>278</v>
      </c>
      <c r="B26" s="92"/>
      <c r="C26" s="93" t="s">
        <v>279</v>
      </c>
      <c r="D26" s="94">
        <f>SUM(D27,D28,D29)</f>
        <v>225294</v>
      </c>
      <c r="E26" s="94">
        <f>SUM(E27,E28,E29)</f>
        <v>225294</v>
      </c>
      <c r="F26" s="94"/>
      <c r="G26" s="94"/>
      <c r="H26" s="94"/>
      <c r="I26" s="94"/>
      <c r="J26" s="94"/>
      <c r="K26" s="95"/>
    </row>
    <row r="27" spans="1:11" ht="12.75">
      <c r="A27" s="80"/>
      <c r="B27" s="81" t="s">
        <v>280</v>
      </c>
      <c r="C27" s="86" t="s">
        <v>281</v>
      </c>
      <c r="D27" s="83">
        <v>50000</v>
      </c>
      <c r="E27" s="83">
        <v>50000</v>
      </c>
      <c r="F27" s="83"/>
      <c r="G27" s="83"/>
      <c r="H27" s="83"/>
      <c r="I27" s="83"/>
      <c r="J27" s="83"/>
      <c r="K27" s="87"/>
    </row>
    <row r="28" spans="1:11" ht="12.75">
      <c r="A28" s="98"/>
      <c r="B28" s="81" t="s">
        <v>282</v>
      </c>
      <c r="C28" s="86" t="s">
        <v>283</v>
      </c>
      <c r="D28" s="83">
        <v>167300</v>
      </c>
      <c r="E28" s="83">
        <v>167300</v>
      </c>
      <c r="F28" s="83"/>
      <c r="G28" s="83"/>
      <c r="H28" s="83"/>
      <c r="I28" s="83"/>
      <c r="J28" s="83"/>
      <c r="K28" s="87"/>
    </row>
    <row r="29" spans="1:11" ht="12.75">
      <c r="A29" s="98"/>
      <c r="B29" s="89" t="s">
        <v>284</v>
      </c>
      <c r="C29" s="86" t="s">
        <v>285</v>
      </c>
      <c r="D29" s="83">
        <v>7994</v>
      </c>
      <c r="E29" s="83">
        <v>7994</v>
      </c>
      <c r="F29" s="83"/>
      <c r="G29" s="83"/>
      <c r="H29" s="83"/>
      <c r="I29" s="83"/>
      <c r="J29" s="83"/>
      <c r="K29" s="87"/>
    </row>
    <row r="30" spans="1:11" s="79" customFormat="1" ht="12.75">
      <c r="A30" s="91" t="s">
        <v>286</v>
      </c>
      <c r="B30" s="92"/>
      <c r="C30" s="93" t="s">
        <v>287</v>
      </c>
      <c r="D30" s="94">
        <f>SUM(D31,D32,D33,D34,D35)</f>
        <v>1310470</v>
      </c>
      <c r="E30" s="94">
        <f>SUM(E31,E32,E33,E34,E35)</f>
        <v>1146470</v>
      </c>
      <c r="F30" s="94">
        <f>SUM(F31,F33)</f>
        <v>698130</v>
      </c>
      <c r="G30" s="94">
        <f>SUM(G31,G33)</f>
        <v>139590</v>
      </c>
      <c r="H30" s="94"/>
      <c r="I30" s="94"/>
      <c r="J30" s="94"/>
      <c r="K30" s="95">
        <v>164000</v>
      </c>
    </row>
    <row r="31" spans="1:11" ht="12.75">
      <c r="A31" s="80"/>
      <c r="B31" s="81" t="s">
        <v>288</v>
      </c>
      <c r="C31" s="86" t="s">
        <v>289</v>
      </c>
      <c r="D31" s="83">
        <v>64730</v>
      </c>
      <c r="E31" s="83">
        <v>64730</v>
      </c>
      <c r="F31" s="83">
        <v>44150</v>
      </c>
      <c r="G31" s="83">
        <v>8630</v>
      </c>
      <c r="H31" s="83"/>
      <c r="I31" s="83"/>
      <c r="J31" s="83"/>
      <c r="K31" s="87"/>
    </row>
    <row r="32" spans="1:11" ht="12.75">
      <c r="A32" s="98"/>
      <c r="B32" s="81" t="s">
        <v>290</v>
      </c>
      <c r="C32" s="82" t="s">
        <v>291</v>
      </c>
      <c r="D32" s="83">
        <v>47652</v>
      </c>
      <c r="E32" s="83">
        <v>47652</v>
      </c>
      <c r="F32" s="83"/>
      <c r="G32" s="83"/>
      <c r="H32" s="83"/>
      <c r="I32" s="83"/>
      <c r="J32" s="83"/>
      <c r="K32" s="87"/>
    </row>
    <row r="33" spans="1:11" ht="12.75">
      <c r="A33" s="98"/>
      <c r="B33" s="81" t="s">
        <v>292</v>
      </c>
      <c r="C33" s="82" t="s">
        <v>293</v>
      </c>
      <c r="D33" s="83">
        <v>1180103</v>
      </c>
      <c r="E33" s="83">
        <v>1016103</v>
      </c>
      <c r="F33" s="83">
        <v>653980</v>
      </c>
      <c r="G33" s="83">
        <v>130960</v>
      </c>
      <c r="H33" s="83"/>
      <c r="I33" s="83"/>
      <c r="J33" s="83"/>
      <c r="K33" s="87">
        <v>164000</v>
      </c>
    </row>
    <row r="34" spans="1:11" ht="12.75">
      <c r="A34" s="98"/>
      <c r="B34" s="81" t="s">
        <v>294</v>
      </c>
      <c r="C34" s="86" t="s">
        <v>295</v>
      </c>
      <c r="D34" s="83">
        <v>15285</v>
      </c>
      <c r="E34" s="83">
        <v>15285</v>
      </c>
      <c r="F34" s="83"/>
      <c r="G34" s="83"/>
      <c r="H34" s="83"/>
      <c r="I34" s="83"/>
      <c r="J34" s="83"/>
      <c r="K34" s="87"/>
    </row>
    <row r="35" spans="1:11" ht="12.75">
      <c r="A35" s="99"/>
      <c r="B35" s="89" t="s">
        <v>296</v>
      </c>
      <c r="C35" s="86" t="s">
        <v>297</v>
      </c>
      <c r="D35" s="83">
        <v>2700</v>
      </c>
      <c r="E35" s="83">
        <v>2700</v>
      </c>
      <c r="F35" s="83"/>
      <c r="G35" s="83"/>
      <c r="H35" s="83"/>
      <c r="I35" s="83"/>
      <c r="J35" s="83"/>
      <c r="K35" s="87"/>
    </row>
    <row r="36" spans="1:11" s="79" customFormat="1" ht="36">
      <c r="A36" s="91" t="s">
        <v>298</v>
      </c>
      <c r="B36" s="92"/>
      <c r="C36" s="100" t="s">
        <v>299</v>
      </c>
      <c r="D36" s="94">
        <v>603</v>
      </c>
      <c r="E36" s="94">
        <v>603</v>
      </c>
      <c r="F36" s="94"/>
      <c r="G36" s="94"/>
      <c r="H36" s="94"/>
      <c r="I36" s="94"/>
      <c r="J36" s="94"/>
      <c r="K36" s="95"/>
    </row>
    <row r="37" spans="1:11" ht="27.75" customHeight="1">
      <c r="A37" s="80"/>
      <c r="B37" s="89" t="s">
        <v>300</v>
      </c>
      <c r="C37" s="82" t="s">
        <v>301</v>
      </c>
      <c r="D37" s="83">
        <v>603</v>
      </c>
      <c r="E37" s="83">
        <v>603</v>
      </c>
      <c r="F37" s="83"/>
      <c r="G37" s="83"/>
      <c r="H37" s="83"/>
      <c r="I37" s="83"/>
      <c r="J37" s="83"/>
      <c r="K37" s="87"/>
    </row>
    <row r="38" spans="1:11" s="79" customFormat="1" ht="24">
      <c r="A38" s="91" t="s">
        <v>302</v>
      </c>
      <c r="B38" s="92"/>
      <c r="C38" s="100" t="s">
        <v>303</v>
      </c>
      <c r="D38" s="94">
        <f>SUM(D39,D40)</f>
        <v>80300</v>
      </c>
      <c r="E38" s="94">
        <f>SUM(E39,E40)</f>
        <v>80300</v>
      </c>
      <c r="F38" s="94"/>
      <c r="G38" s="94"/>
      <c r="H38" s="94"/>
      <c r="I38" s="94"/>
      <c r="J38" s="94"/>
      <c r="K38" s="95"/>
    </row>
    <row r="39" spans="1:11" ht="12.75">
      <c r="A39" s="80"/>
      <c r="B39" s="89" t="s">
        <v>304</v>
      </c>
      <c r="C39" s="86" t="s">
        <v>305</v>
      </c>
      <c r="D39" s="83">
        <v>75500</v>
      </c>
      <c r="E39" s="83">
        <v>75500</v>
      </c>
      <c r="F39" s="83"/>
      <c r="G39" s="83"/>
      <c r="H39" s="83"/>
      <c r="I39" s="83"/>
      <c r="J39" s="83"/>
      <c r="K39" s="87"/>
    </row>
    <row r="40" spans="1:11" ht="12.75">
      <c r="A40" s="88"/>
      <c r="B40" s="89" t="s">
        <v>306</v>
      </c>
      <c r="C40" s="86" t="s">
        <v>307</v>
      </c>
      <c r="D40" s="83">
        <v>4800</v>
      </c>
      <c r="E40" s="83">
        <v>4800</v>
      </c>
      <c r="F40" s="83"/>
      <c r="G40" s="83"/>
      <c r="H40" s="83"/>
      <c r="I40" s="83"/>
      <c r="J40" s="83"/>
      <c r="K40" s="87"/>
    </row>
    <row r="41" spans="1:11" s="79" customFormat="1" ht="48">
      <c r="A41" s="101" t="s">
        <v>308</v>
      </c>
      <c r="B41" s="102"/>
      <c r="C41" s="100" t="s">
        <v>309</v>
      </c>
      <c r="D41" s="94">
        <v>10900</v>
      </c>
      <c r="E41" s="94">
        <v>10900</v>
      </c>
      <c r="F41" s="94">
        <v>10900</v>
      </c>
      <c r="G41" s="94"/>
      <c r="H41" s="94"/>
      <c r="I41" s="94"/>
      <c r="J41" s="94"/>
      <c r="K41" s="95"/>
    </row>
    <row r="42" spans="1:11" ht="24" customHeight="1">
      <c r="A42" s="88"/>
      <c r="B42" s="89" t="s">
        <v>310</v>
      </c>
      <c r="C42" s="82" t="s">
        <v>311</v>
      </c>
      <c r="D42" s="83">
        <v>10900</v>
      </c>
      <c r="E42" s="83">
        <v>10900</v>
      </c>
      <c r="F42" s="83">
        <v>10900</v>
      </c>
      <c r="G42" s="83"/>
      <c r="H42" s="83"/>
      <c r="I42" s="83"/>
      <c r="J42" s="83"/>
      <c r="K42" s="87"/>
    </row>
    <row r="43" spans="1:11" s="79" customFormat="1" ht="12.75">
      <c r="A43" s="91" t="s">
        <v>312</v>
      </c>
      <c r="B43" s="103"/>
      <c r="C43" s="93" t="s">
        <v>313</v>
      </c>
      <c r="D43" s="94">
        <v>78340</v>
      </c>
      <c r="E43" s="94">
        <v>78340</v>
      </c>
      <c r="F43" s="94"/>
      <c r="G43" s="94"/>
      <c r="H43" s="94"/>
      <c r="I43" s="94">
        <v>78340</v>
      </c>
      <c r="J43" s="94"/>
      <c r="K43" s="95"/>
    </row>
    <row r="44" spans="1:11" ht="24">
      <c r="A44" s="80"/>
      <c r="B44" s="81" t="s">
        <v>314</v>
      </c>
      <c r="C44" s="82" t="s">
        <v>315</v>
      </c>
      <c r="D44" s="83">
        <v>78340</v>
      </c>
      <c r="E44" s="83">
        <v>78340</v>
      </c>
      <c r="F44" s="83"/>
      <c r="G44" s="83"/>
      <c r="H44" s="83"/>
      <c r="I44" s="83">
        <v>78340</v>
      </c>
      <c r="J44" s="83"/>
      <c r="K44" s="87"/>
    </row>
    <row r="45" spans="1:11" s="79" customFormat="1" ht="12.75">
      <c r="A45" s="91" t="s">
        <v>316</v>
      </c>
      <c r="B45" s="92"/>
      <c r="C45" s="93" t="s">
        <v>317</v>
      </c>
      <c r="D45" s="94">
        <v>300000</v>
      </c>
      <c r="E45" s="94">
        <v>100000</v>
      </c>
      <c r="F45" s="94"/>
      <c r="G45" s="94"/>
      <c r="H45" s="94"/>
      <c r="I45" s="94"/>
      <c r="J45" s="94"/>
      <c r="K45" s="95">
        <v>200000</v>
      </c>
    </row>
    <row r="46" spans="1:11" ht="12.75">
      <c r="A46" s="80"/>
      <c r="B46" s="89" t="s">
        <v>318</v>
      </c>
      <c r="C46" s="86" t="s">
        <v>319</v>
      </c>
      <c r="D46" s="83">
        <v>300000</v>
      </c>
      <c r="E46" s="83">
        <v>100000</v>
      </c>
      <c r="F46" s="83"/>
      <c r="G46" s="83"/>
      <c r="H46" s="83"/>
      <c r="I46" s="83"/>
      <c r="J46" s="83"/>
      <c r="K46" s="87">
        <v>200000</v>
      </c>
    </row>
    <row r="47" spans="1:11" s="79" customFormat="1" ht="12.75">
      <c r="A47" s="91" t="s">
        <v>320</v>
      </c>
      <c r="B47" s="92"/>
      <c r="C47" s="93" t="s">
        <v>321</v>
      </c>
      <c r="D47" s="94">
        <f>SUM(D48,D49,D50,D51,D52)</f>
        <v>2754475</v>
      </c>
      <c r="E47" s="94">
        <f>SUM(E48,E49,E50,E51,E52)</f>
        <v>2754475</v>
      </c>
      <c r="F47" s="94">
        <f>SUM(F48,F49,F50,F51)</f>
        <v>1772010</v>
      </c>
      <c r="G47" s="94">
        <f>SUM(G48,G49,G50,G51)</f>
        <v>364150</v>
      </c>
      <c r="H47" s="94"/>
      <c r="I47" s="94"/>
      <c r="J47" s="94"/>
      <c r="K47" s="95"/>
    </row>
    <row r="48" spans="1:11" ht="12.75">
      <c r="A48" s="80"/>
      <c r="B48" s="81" t="s">
        <v>322</v>
      </c>
      <c r="C48" s="86" t="s">
        <v>323</v>
      </c>
      <c r="D48" s="83">
        <v>1465409</v>
      </c>
      <c r="E48" s="83">
        <v>1465409</v>
      </c>
      <c r="F48" s="83">
        <v>954090</v>
      </c>
      <c r="G48" s="83">
        <v>193380</v>
      </c>
      <c r="H48" s="83"/>
      <c r="I48" s="83"/>
      <c r="J48" s="83"/>
      <c r="K48" s="87"/>
    </row>
    <row r="49" spans="1:11" ht="12.75">
      <c r="A49" s="85"/>
      <c r="B49" s="81" t="s">
        <v>324</v>
      </c>
      <c r="C49" s="82" t="s">
        <v>325</v>
      </c>
      <c r="D49" s="83">
        <v>407155</v>
      </c>
      <c r="E49" s="83">
        <v>407155</v>
      </c>
      <c r="F49" s="104">
        <v>297480</v>
      </c>
      <c r="G49" s="104">
        <v>60600</v>
      </c>
      <c r="H49" s="83"/>
      <c r="I49" s="83"/>
      <c r="J49" s="83"/>
      <c r="K49" s="87"/>
    </row>
    <row r="50" spans="1:11" ht="12.75">
      <c r="A50" s="85"/>
      <c r="B50" s="81" t="s">
        <v>326</v>
      </c>
      <c r="C50" s="86" t="s">
        <v>327</v>
      </c>
      <c r="D50" s="83">
        <v>717600</v>
      </c>
      <c r="E50" s="83">
        <v>717600</v>
      </c>
      <c r="F50" s="83">
        <v>488030</v>
      </c>
      <c r="G50" s="83">
        <v>105650</v>
      </c>
      <c r="H50" s="83"/>
      <c r="I50" s="83"/>
      <c r="J50" s="83"/>
      <c r="K50" s="87"/>
    </row>
    <row r="51" spans="1:11" ht="12.75">
      <c r="A51" s="85"/>
      <c r="B51" s="89" t="s">
        <v>328</v>
      </c>
      <c r="C51" s="86" t="s">
        <v>329</v>
      </c>
      <c r="D51" s="83">
        <v>151000</v>
      </c>
      <c r="E51" s="83">
        <v>151000</v>
      </c>
      <c r="F51" s="83">
        <v>32410</v>
      </c>
      <c r="G51" s="83">
        <v>4520</v>
      </c>
      <c r="H51" s="83"/>
      <c r="I51" s="83"/>
      <c r="J51" s="83"/>
      <c r="K51" s="87"/>
    </row>
    <row r="52" spans="1:11" ht="24">
      <c r="A52" s="85"/>
      <c r="B52" s="89" t="s">
        <v>330</v>
      </c>
      <c r="C52" s="82" t="s">
        <v>331</v>
      </c>
      <c r="D52" s="83">
        <v>13311</v>
      </c>
      <c r="E52" s="83">
        <v>13311</v>
      </c>
      <c r="F52" s="83"/>
      <c r="G52" s="83"/>
      <c r="H52" s="83"/>
      <c r="I52" s="83"/>
      <c r="J52" s="83"/>
      <c r="K52" s="87"/>
    </row>
    <row r="53" spans="1:11" s="79" customFormat="1" ht="12.75">
      <c r="A53" s="91" t="s">
        <v>332</v>
      </c>
      <c r="B53" s="92"/>
      <c r="C53" s="93" t="s">
        <v>333</v>
      </c>
      <c r="D53" s="94">
        <v>133000</v>
      </c>
      <c r="E53" s="94">
        <v>133000</v>
      </c>
      <c r="F53" s="94">
        <v>3000</v>
      </c>
      <c r="G53" s="94"/>
      <c r="H53" s="94">
        <v>30000</v>
      </c>
      <c r="I53" s="94"/>
      <c r="J53" s="94"/>
      <c r="K53" s="95"/>
    </row>
    <row r="54" spans="1:11" ht="12.75">
      <c r="A54" s="105"/>
      <c r="B54" s="106" t="s">
        <v>334</v>
      </c>
      <c r="C54" s="86" t="s">
        <v>335</v>
      </c>
      <c r="D54" s="83">
        <v>133000</v>
      </c>
      <c r="E54" s="83">
        <v>133000</v>
      </c>
      <c r="F54" s="83">
        <v>3000</v>
      </c>
      <c r="G54" s="83"/>
      <c r="H54" s="83">
        <v>30000</v>
      </c>
      <c r="I54" s="83"/>
      <c r="J54" s="83"/>
      <c r="K54" s="87"/>
    </row>
    <row r="55" spans="1:11" s="79" customFormat="1" ht="12.75">
      <c r="A55" s="91" t="s">
        <v>336</v>
      </c>
      <c r="B55" s="92"/>
      <c r="C55" s="93" t="s">
        <v>337</v>
      </c>
      <c r="D55" s="94">
        <f>SUM(D56,D57,D58,D59,D60,D61,D62,D63)</f>
        <v>2513054</v>
      </c>
      <c r="E55" s="94">
        <f>SUM(E56,E57,E58,E59,E60,E61,E62,E63)</f>
        <v>2513054</v>
      </c>
      <c r="F55" s="94">
        <f>SUM(F57,F61,F62,F63)</f>
        <v>207064</v>
      </c>
      <c r="G55" s="94">
        <f>SUM(G57,G61,G62)</f>
        <v>41127</v>
      </c>
      <c r="H55" s="94"/>
      <c r="I55" s="94"/>
      <c r="J55" s="94"/>
      <c r="K55" s="95"/>
    </row>
    <row r="56" spans="1:11" ht="12.75">
      <c r="A56" s="88"/>
      <c r="B56" s="89" t="s">
        <v>338</v>
      </c>
      <c r="C56" s="86" t="s">
        <v>339</v>
      </c>
      <c r="D56" s="83">
        <v>18000</v>
      </c>
      <c r="E56" s="83">
        <v>18000</v>
      </c>
      <c r="F56" s="83"/>
      <c r="G56" s="83"/>
      <c r="H56" s="83"/>
      <c r="I56" s="83"/>
      <c r="J56" s="83"/>
      <c r="K56" s="87"/>
    </row>
    <row r="57" spans="1:11" ht="36">
      <c r="A57" s="88"/>
      <c r="B57" s="107" t="s">
        <v>340</v>
      </c>
      <c r="C57" s="82" t="s">
        <v>341</v>
      </c>
      <c r="D57" s="83">
        <v>1653000</v>
      </c>
      <c r="E57" s="83">
        <v>1653000</v>
      </c>
      <c r="F57" s="83">
        <v>23137</v>
      </c>
      <c r="G57" s="83">
        <v>4747</v>
      </c>
      <c r="H57" s="83"/>
      <c r="I57" s="83"/>
      <c r="J57" s="83"/>
      <c r="K57" s="87"/>
    </row>
    <row r="58" spans="1:11" ht="48">
      <c r="A58" s="88"/>
      <c r="B58" s="89" t="s">
        <v>342</v>
      </c>
      <c r="C58" s="82" t="s">
        <v>343</v>
      </c>
      <c r="D58" s="83">
        <v>12000</v>
      </c>
      <c r="E58" s="83">
        <v>12000</v>
      </c>
      <c r="F58" s="83"/>
      <c r="G58" s="83"/>
      <c r="H58" s="83"/>
      <c r="I58" s="83"/>
      <c r="J58" s="83"/>
      <c r="K58" s="87"/>
    </row>
    <row r="59" spans="1:11" ht="24">
      <c r="A59" s="85"/>
      <c r="B59" s="81" t="s">
        <v>344</v>
      </c>
      <c r="C59" s="82" t="s">
        <v>345</v>
      </c>
      <c r="D59" s="83">
        <v>294340</v>
      </c>
      <c r="E59" s="83">
        <v>294340</v>
      </c>
      <c r="F59" s="83"/>
      <c r="G59" s="83"/>
      <c r="H59" s="83"/>
      <c r="I59" s="83"/>
      <c r="J59" s="83"/>
      <c r="K59" s="87"/>
    </row>
    <row r="60" spans="1:11" ht="12.75">
      <c r="A60" s="85"/>
      <c r="B60" s="81" t="s">
        <v>346</v>
      </c>
      <c r="C60" s="86" t="s">
        <v>347</v>
      </c>
      <c r="D60" s="83">
        <v>207000</v>
      </c>
      <c r="E60" s="83">
        <v>207000</v>
      </c>
      <c r="F60" s="83"/>
      <c r="G60" s="83"/>
      <c r="H60" s="83"/>
      <c r="I60" s="83"/>
      <c r="J60" s="83"/>
      <c r="K60" s="87"/>
    </row>
    <row r="61" spans="1:11" ht="12.75">
      <c r="A61" s="85"/>
      <c r="B61" s="81" t="s">
        <v>348</v>
      </c>
      <c r="C61" s="86" t="s">
        <v>349</v>
      </c>
      <c r="D61" s="83">
        <v>203874</v>
      </c>
      <c r="E61" s="83">
        <v>203874</v>
      </c>
      <c r="F61" s="83">
        <v>142235</v>
      </c>
      <c r="G61" s="83">
        <v>29000</v>
      </c>
      <c r="H61" s="83"/>
      <c r="I61" s="83"/>
      <c r="J61" s="83"/>
      <c r="K61" s="87"/>
    </row>
    <row r="62" spans="1:11" ht="24">
      <c r="A62" s="85"/>
      <c r="B62" s="81" t="s">
        <v>350</v>
      </c>
      <c r="C62" s="82" t="s">
        <v>351</v>
      </c>
      <c r="D62" s="83">
        <v>44080</v>
      </c>
      <c r="E62" s="83">
        <v>44080</v>
      </c>
      <c r="F62" s="83">
        <v>35932</v>
      </c>
      <c r="G62" s="83">
        <v>7380</v>
      </c>
      <c r="H62" s="83"/>
      <c r="I62" s="83"/>
      <c r="J62" s="83"/>
      <c r="K62" s="87"/>
    </row>
    <row r="63" spans="1:11" ht="12.75">
      <c r="A63" s="85"/>
      <c r="B63" s="81" t="s">
        <v>352</v>
      </c>
      <c r="C63" s="86" t="s">
        <v>353</v>
      </c>
      <c r="D63" s="83">
        <v>80760</v>
      </c>
      <c r="E63" s="83">
        <v>80760</v>
      </c>
      <c r="F63" s="83">
        <v>5760</v>
      </c>
      <c r="G63" s="83"/>
      <c r="H63" s="83"/>
      <c r="I63" s="83"/>
      <c r="J63" s="83"/>
      <c r="K63" s="87"/>
    </row>
    <row r="64" spans="1:11" s="79" customFormat="1" ht="24">
      <c r="A64" s="91" t="s">
        <v>354</v>
      </c>
      <c r="B64" s="92"/>
      <c r="C64" s="100" t="s">
        <v>355</v>
      </c>
      <c r="D64" s="94">
        <v>3000</v>
      </c>
      <c r="E64" s="94">
        <v>3000</v>
      </c>
      <c r="F64" s="94"/>
      <c r="G64" s="94"/>
      <c r="H64" s="94">
        <v>3000</v>
      </c>
      <c r="I64" s="94"/>
      <c r="J64" s="94"/>
      <c r="K64" s="95"/>
    </row>
    <row r="65" spans="1:11" ht="12.75">
      <c r="A65" s="88"/>
      <c r="B65" s="89" t="s">
        <v>356</v>
      </c>
      <c r="C65" s="82" t="s">
        <v>357</v>
      </c>
      <c r="D65" s="83">
        <v>3000</v>
      </c>
      <c r="E65" s="83">
        <v>3000</v>
      </c>
      <c r="F65" s="83"/>
      <c r="G65" s="83"/>
      <c r="H65" s="83">
        <v>3000</v>
      </c>
      <c r="I65" s="83"/>
      <c r="J65" s="83"/>
      <c r="K65" s="87"/>
    </row>
    <row r="66" spans="1:11" s="79" customFormat="1" ht="12.75">
      <c r="A66" s="91" t="s">
        <v>358</v>
      </c>
      <c r="B66" s="92"/>
      <c r="C66" s="93" t="s">
        <v>359</v>
      </c>
      <c r="D66" s="94">
        <v>216980</v>
      </c>
      <c r="E66" s="94">
        <v>216980</v>
      </c>
      <c r="F66" s="94"/>
      <c r="G66" s="94"/>
      <c r="H66" s="94"/>
      <c r="I66" s="94"/>
      <c r="J66" s="94"/>
      <c r="K66" s="95"/>
    </row>
    <row r="67" spans="1:11" ht="12.75">
      <c r="A67" s="80"/>
      <c r="B67" s="81" t="s">
        <v>360</v>
      </c>
      <c r="C67" s="86" t="s">
        <v>361</v>
      </c>
      <c r="D67" s="83">
        <v>216980</v>
      </c>
      <c r="E67" s="83">
        <v>216980</v>
      </c>
      <c r="F67" s="83">
        <v>119260</v>
      </c>
      <c r="G67" s="83">
        <v>25430</v>
      </c>
      <c r="H67" s="83"/>
      <c r="I67" s="83"/>
      <c r="J67" s="83"/>
      <c r="K67" s="87"/>
    </row>
    <row r="68" spans="1:11" s="79" customFormat="1" ht="24">
      <c r="A68" s="91" t="s">
        <v>362</v>
      </c>
      <c r="B68" s="92"/>
      <c r="C68" s="100" t="s">
        <v>363</v>
      </c>
      <c r="D68" s="94">
        <f>SUM(D69,D70,D71,D72,D73,D74)</f>
        <v>672102</v>
      </c>
      <c r="E68" s="94">
        <f>SUM(E69,E70,E71,E72,E73,E74)</f>
        <v>573102</v>
      </c>
      <c r="F68" s="94">
        <f>SUM(F69,F70,F71,F72,F73,F74)</f>
        <v>212696</v>
      </c>
      <c r="G68" s="94">
        <f>SUM(G69,G70,G71,G72,G73,G74)</f>
        <v>40772</v>
      </c>
      <c r="H68" s="94">
        <f>SUM(H69,H70,H71,H72,H73,H74)</f>
        <v>2000</v>
      </c>
      <c r="I68" s="94"/>
      <c r="J68" s="94"/>
      <c r="K68" s="95">
        <f>K73+K74</f>
        <v>99000</v>
      </c>
    </row>
    <row r="69" spans="1:11" ht="12.75">
      <c r="A69" s="108"/>
      <c r="B69" s="81" t="s">
        <v>364</v>
      </c>
      <c r="C69" s="82" t="s">
        <v>365</v>
      </c>
      <c r="D69" s="83">
        <v>5000</v>
      </c>
      <c r="E69" s="83">
        <v>5000</v>
      </c>
      <c r="F69" s="83"/>
      <c r="G69" s="83"/>
      <c r="H69" s="83"/>
      <c r="I69" s="83"/>
      <c r="J69" s="83"/>
      <c r="K69" s="87"/>
    </row>
    <row r="70" spans="1:11" ht="12.75">
      <c r="A70" s="98"/>
      <c r="B70" s="81" t="s">
        <v>366</v>
      </c>
      <c r="C70" s="82" t="s">
        <v>367</v>
      </c>
      <c r="D70" s="83">
        <v>22000</v>
      </c>
      <c r="E70" s="83">
        <v>22000</v>
      </c>
      <c r="F70" s="83"/>
      <c r="G70" s="83"/>
      <c r="H70" s="83"/>
      <c r="I70" s="83"/>
      <c r="J70" s="83"/>
      <c r="K70" s="87"/>
    </row>
    <row r="71" spans="1:11" ht="12.75">
      <c r="A71" s="98"/>
      <c r="B71" s="81" t="s">
        <v>368</v>
      </c>
      <c r="C71" s="86" t="s">
        <v>369</v>
      </c>
      <c r="D71" s="83">
        <v>27000</v>
      </c>
      <c r="E71" s="83">
        <v>27000</v>
      </c>
      <c r="F71" s="83"/>
      <c r="G71" s="83"/>
      <c r="H71" s="83"/>
      <c r="I71" s="83"/>
      <c r="J71" s="83"/>
      <c r="K71" s="87"/>
    </row>
    <row r="72" spans="1:11" ht="12.75">
      <c r="A72" s="98"/>
      <c r="B72" s="81" t="s">
        <v>370</v>
      </c>
      <c r="C72" s="86" t="s">
        <v>371</v>
      </c>
      <c r="D72" s="83">
        <v>19000</v>
      </c>
      <c r="E72" s="83">
        <v>19000</v>
      </c>
      <c r="F72" s="83"/>
      <c r="G72" s="83"/>
      <c r="H72" s="83"/>
      <c r="I72" s="83"/>
      <c r="J72" s="83"/>
      <c r="K72" s="87"/>
    </row>
    <row r="73" spans="1:11" ht="12.75">
      <c r="A73" s="98"/>
      <c r="B73" s="81" t="s">
        <v>372</v>
      </c>
      <c r="C73" s="86" t="s">
        <v>373</v>
      </c>
      <c r="D73" s="83">
        <v>135000</v>
      </c>
      <c r="E73" s="83">
        <v>80000</v>
      </c>
      <c r="F73" s="83"/>
      <c r="G73" s="83"/>
      <c r="H73" s="83"/>
      <c r="I73" s="83"/>
      <c r="J73" s="83"/>
      <c r="K73" s="87">
        <v>55000</v>
      </c>
    </row>
    <row r="74" spans="1:11" ht="12.75">
      <c r="A74" s="98"/>
      <c r="B74" s="81" t="s">
        <v>374</v>
      </c>
      <c r="C74" s="86" t="s">
        <v>375</v>
      </c>
      <c r="D74" s="83">
        <v>464102</v>
      </c>
      <c r="E74" s="83">
        <v>420102</v>
      </c>
      <c r="F74" s="83">
        <v>212696</v>
      </c>
      <c r="G74" s="83">
        <v>40772</v>
      </c>
      <c r="H74" s="83">
        <v>2000</v>
      </c>
      <c r="I74" s="83"/>
      <c r="J74" s="83"/>
      <c r="K74" s="87">
        <v>44000</v>
      </c>
    </row>
    <row r="75" spans="1:11" s="79" customFormat="1" ht="24">
      <c r="A75" s="91" t="s">
        <v>376</v>
      </c>
      <c r="B75" s="92"/>
      <c r="C75" s="100" t="s">
        <v>377</v>
      </c>
      <c r="D75" s="94">
        <f>SUM(D76,D77,D78)</f>
        <v>264455</v>
      </c>
      <c r="E75" s="94">
        <f>SUM(E76,,E78,E77)</f>
        <v>226355</v>
      </c>
      <c r="F75" s="94">
        <v>6000</v>
      </c>
      <c r="G75" s="94"/>
      <c r="H75" s="94">
        <f>SUM(H76,H77,H78)</f>
        <v>220355</v>
      </c>
      <c r="I75" s="94"/>
      <c r="J75" s="94"/>
      <c r="K75" s="95">
        <v>38100</v>
      </c>
    </row>
    <row r="76" spans="1:11" ht="12.75">
      <c r="A76" s="80"/>
      <c r="B76" s="81" t="s">
        <v>378</v>
      </c>
      <c r="C76" s="86" t="s">
        <v>379</v>
      </c>
      <c r="D76" s="83">
        <v>128200</v>
      </c>
      <c r="E76" s="83">
        <v>128200</v>
      </c>
      <c r="F76" s="83"/>
      <c r="G76" s="83"/>
      <c r="H76" s="83">
        <v>128200</v>
      </c>
      <c r="I76" s="83"/>
      <c r="J76" s="83"/>
      <c r="K76" s="87"/>
    </row>
    <row r="77" spans="1:11" ht="12.75">
      <c r="A77" s="85"/>
      <c r="B77" s="81" t="s">
        <v>380</v>
      </c>
      <c r="C77" s="86" t="s">
        <v>381</v>
      </c>
      <c r="D77" s="83">
        <v>89655</v>
      </c>
      <c r="E77" s="83">
        <v>89655</v>
      </c>
      <c r="F77" s="83"/>
      <c r="G77" s="83"/>
      <c r="H77" s="83">
        <v>89655</v>
      </c>
      <c r="I77" s="83"/>
      <c r="J77" s="83"/>
      <c r="K77" s="87"/>
    </row>
    <row r="78" spans="1:11" ht="12.75">
      <c r="A78" s="85"/>
      <c r="B78" s="81" t="s">
        <v>382</v>
      </c>
      <c r="C78" s="86" t="s">
        <v>383</v>
      </c>
      <c r="D78" s="83">
        <v>46600</v>
      </c>
      <c r="E78" s="83">
        <v>8500</v>
      </c>
      <c r="F78" s="83">
        <v>6000</v>
      </c>
      <c r="G78" s="83"/>
      <c r="H78" s="83">
        <v>2500</v>
      </c>
      <c r="I78" s="83"/>
      <c r="J78" s="83"/>
      <c r="K78" s="87">
        <v>38100</v>
      </c>
    </row>
    <row r="79" spans="1:11" s="79" customFormat="1" ht="12.75">
      <c r="A79" s="91" t="s">
        <v>384</v>
      </c>
      <c r="B79" s="92"/>
      <c r="C79" s="93" t="s">
        <v>385</v>
      </c>
      <c r="D79" s="94">
        <f>D80+D81</f>
        <v>35150</v>
      </c>
      <c r="E79" s="94">
        <f>E80+E81</f>
        <v>35150</v>
      </c>
      <c r="F79" s="94">
        <f>F80+F81</f>
        <v>6000</v>
      </c>
      <c r="G79" s="94"/>
      <c r="H79" s="94">
        <f>H80+H81</f>
        <v>15000</v>
      </c>
      <c r="I79" s="94"/>
      <c r="J79" s="94"/>
      <c r="K79" s="95"/>
    </row>
    <row r="80" spans="1:11" ht="12.75">
      <c r="A80" s="108"/>
      <c r="B80" s="81" t="s">
        <v>386</v>
      </c>
      <c r="C80" s="86" t="s">
        <v>387</v>
      </c>
      <c r="D80" s="83">
        <v>20150</v>
      </c>
      <c r="E80" s="83">
        <v>20150</v>
      </c>
      <c r="F80" s="83">
        <v>6000</v>
      </c>
      <c r="G80" s="83"/>
      <c r="H80" s="83"/>
      <c r="I80" s="83"/>
      <c r="J80" s="83"/>
      <c r="K80" s="87"/>
    </row>
    <row r="81" spans="1:11" ht="12.75">
      <c r="A81" s="109"/>
      <c r="B81" s="110" t="s">
        <v>388</v>
      </c>
      <c r="C81" s="111" t="s">
        <v>389</v>
      </c>
      <c r="D81" s="112">
        <v>15000</v>
      </c>
      <c r="E81" s="112">
        <v>15000</v>
      </c>
      <c r="F81" s="112"/>
      <c r="G81" s="112"/>
      <c r="H81" s="112">
        <v>15000</v>
      </c>
      <c r="I81" s="112"/>
      <c r="J81" s="112"/>
      <c r="K81" s="113"/>
    </row>
    <row r="82" spans="1:11" ht="12.75">
      <c r="A82" s="114"/>
      <c r="B82" s="114"/>
      <c r="C82" s="115" t="s">
        <v>390</v>
      </c>
      <c r="D82" s="116">
        <f>SUM(D79,D75,D68,D66,D64,D55,D53,D47,D45,D43,D41,D38,D36,D30,D26,D23,D20,D18,D14)</f>
        <v>10215547</v>
      </c>
      <c r="E82" s="116">
        <f aca="true" t="shared" si="0" ref="E82:K82">SUM(E79,E75,E68,E66,E64,E55,E53,E47,E45,E43,E41,E38,E36,E30,E26,E23,E20,E18,E14)</f>
        <v>8335447</v>
      </c>
      <c r="F82" s="116">
        <f t="shared" si="0"/>
        <v>2924000</v>
      </c>
      <c r="G82" s="116">
        <f t="shared" si="0"/>
        <v>585639</v>
      </c>
      <c r="H82" s="116">
        <f t="shared" si="0"/>
        <v>278485</v>
      </c>
      <c r="I82" s="116">
        <f t="shared" si="0"/>
        <v>78340</v>
      </c>
      <c r="J82" s="116">
        <f t="shared" si="0"/>
        <v>0</v>
      </c>
      <c r="K82" s="117">
        <f t="shared" si="0"/>
        <v>1880100</v>
      </c>
    </row>
  </sheetData>
  <mergeCells count="14">
    <mergeCell ref="G11:G12"/>
    <mergeCell ref="H11:H12"/>
    <mergeCell ref="I11:I12"/>
    <mergeCell ref="J11:J12"/>
    <mergeCell ref="A8:K8"/>
    <mergeCell ref="A9:A12"/>
    <mergeCell ref="B9:B12"/>
    <mergeCell ref="C9:C12"/>
    <mergeCell ref="D9:D12"/>
    <mergeCell ref="E9:J9"/>
    <mergeCell ref="E10:E12"/>
    <mergeCell ref="F10:J10"/>
    <mergeCell ref="K10:K12"/>
    <mergeCell ref="F11:F12"/>
  </mergeCells>
  <printOptions horizontalCentered="1"/>
  <pageMargins left="0.39375" right="0.39375" top="0.7083333333333334" bottom="0.7875" header="0.5118055555555556" footer="0.5118055555555556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workbookViewId="0" topLeftCell="A1">
      <selection activeCell="H4" sqref="H4"/>
    </sheetView>
  </sheetViews>
  <sheetFormatPr defaultColWidth="9.00390625" defaultRowHeight="12.75"/>
  <cols>
    <col min="1" max="1" width="3.875" style="118" customWidth="1"/>
    <col min="2" max="2" width="5.375" style="118" customWidth="1"/>
    <col min="3" max="3" width="7.00390625" style="118" customWidth="1"/>
    <col min="4" max="4" width="17.625" style="118" customWidth="1"/>
    <col min="5" max="5" width="12.125" style="118" customWidth="1"/>
    <col min="6" max="6" width="12.375" style="118" customWidth="1"/>
    <col min="7" max="7" width="10.125" style="118" customWidth="1"/>
    <col min="8" max="8" width="8.75390625" style="118" customWidth="1"/>
    <col min="9" max="9" width="12.00390625" style="118" customWidth="1"/>
    <col min="10" max="10" width="11.75390625" style="118" customWidth="1"/>
    <col min="11" max="11" width="8.625" style="118" customWidth="1"/>
    <col min="12" max="12" width="11.00390625" style="118" customWidth="1"/>
    <col min="13" max="13" width="15.25390625" style="118" customWidth="1"/>
    <col min="14" max="16384" width="9.125" style="118" customWidth="1"/>
  </cols>
  <sheetData>
    <row r="2" spans="10:12" ht="12.75">
      <c r="J2" s="276" t="s">
        <v>391</v>
      </c>
      <c r="K2" s="276"/>
      <c r="L2" s="276"/>
    </row>
    <row r="3" spans="10:12" ht="12.75">
      <c r="J3" s="276" t="s">
        <v>392</v>
      </c>
      <c r="K3" s="276"/>
      <c r="L3" s="276"/>
    </row>
    <row r="4" spans="10:12" ht="12.75">
      <c r="J4" s="276" t="s">
        <v>393</v>
      </c>
      <c r="K4" s="276"/>
      <c r="L4" s="276"/>
    </row>
    <row r="6" spans="1:13" ht="18">
      <c r="A6" s="277" t="s">
        <v>394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 ht="10.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 t="s">
        <v>395</v>
      </c>
    </row>
    <row r="8" spans="1:13" s="124" customFormat="1" ht="19.5" customHeight="1">
      <c r="A8" s="278" t="s">
        <v>396</v>
      </c>
      <c r="B8" s="278" t="s">
        <v>397</v>
      </c>
      <c r="C8" s="278" t="s">
        <v>398</v>
      </c>
      <c r="D8" s="279" t="s">
        <v>399</v>
      </c>
      <c r="E8" s="279" t="s">
        <v>400</v>
      </c>
      <c r="F8" s="279" t="s">
        <v>401</v>
      </c>
      <c r="G8" s="279"/>
      <c r="H8" s="279"/>
      <c r="I8" s="279"/>
      <c r="J8" s="279"/>
      <c r="K8" s="279"/>
      <c r="L8" s="279"/>
      <c r="M8" s="279" t="s">
        <v>402</v>
      </c>
    </row>
    <row r="9" spans="1:13" s="124" customFormat="1" ht="19.5" customHeight="1">
      <c r="A9" s="278"/>
      <c r="B9" s="278"/>
      <c r="C9" s="278"/>
      <c r="D9" s="279"/>
      <c r="E9" s="279"/>
      <c r="F9" s="279" t="s">
        <v>403</v>
      </c>
      <c r="G9" s="279" t="s">
        <v>404</v>
      </c>
      <c r="H9" s="279"/>
      <c r="I9" s="279"/>
      <c r="J9" s="279"/>
      <c r="K9" s="279" t="s">
        <v>405</v>
      </c>
      <c r="L9" s="279" t="s">
        <v>406</v>
      </c>
      <c r="M9" s="279"/>
    </row>
    <row r="10" spans="1:13" s="124" customFormat="1" ht="29.25" customHeight="1">
      <c r="A10" s="278"/>
      <c r="B10" s="278"/>
      <c r="C10" s="278"/>
      <c r="D10" s="279"/>
      <c r="E10" s="279"/>
      <c r="F10" s="279"/>
      <c r="G10" s="279" t="s">
        <v>407</v>
      </c>
      <c r="H10" s="279" t="s">
        <v>408</v>
      </c>
      <c r="I10" s="279" t="s">
        <v>409</v>
      </c>
      <c r="J10" s="279" t="s">
        <v>410</v>
      </c>
      <c r="K10" s="279"/>
      <c r="L10" s="279"/>
      <c r="M10" s="279"/>
    </row>
    <row r="11" spans="1:13" s="124" customFormat="1" ht="19.5" customHeight="1">
      <c r="A11" s="278"/>
      <c r="B11" s="278"/>
      <c r="C11" s="278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3" s="124" customFormat="1" ht="27" customHeight="1">
      <c r="A12" s="278"/>
      <c r="B12" s="278"/>
      <c r="C12" s="278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3" ht="7.5" customHeight="1">
      <c r="A13" s="125">
        <v>1</v>
      </c>
      <c r="B13" s="125">
        <v>2</v>
      </c>
      <c r="C13" s="125">
        <v>3</v>
      </c>
      <c r="D13" s="125">
        <v>4</v>
      </c>
      <c r="E13" s="125">
        <v>5</v>
      </c>
      <c r="F13" s="125">
        <v>6</v>
      </c>
      <c r="G13" s="125">
        <v>7</v>
      </c>
      <c r="H13" s="125">
        <v>8</v>
      </c>
      <c r="I13" s="125">
        <v>9</v>
      </c>
      <c r="J13" s="125">
        <v>10</v>
      </c>
      <c r="K13" s="125">
        <v>11</v>
      </c>
      <c r="L13" s="125">
        <v>12</v>
      </c>
      <c r="M13" s="125">
        <v>13</v>
      </c>
    </row>
    <row r="14" spans="1:13" ht="54" customHeight="1">
      <c r="A14" s="126" t="s">
        <v>411</v>
      </c>
      <c r="B14" s="127" t="s">
        <v>412</v>
      </c>
      <c r="C14" s="127" t="s">
        <v>413</v>
      </c>
      <c r="D14" s="128" t="s">
        <v>414</v>
      </c>
      <c r="E14" s="129">
        <v>850000</v>
      </c>
      <c r="F14" s="129">
        <v>710000</v>
      </c>
      <c r="G14" s="129">
        <v>697400</v>
      </c>
      <c r="H14" s="130"/>
      <c r="I14" s="131" t="s">
        <v>415</v>
      </c>
      <c r="J14" s="130"/>
      <c r="K14" s="130"/>
      <c r="L14" s="130"/>
      <c r="M14" s="128" t="s">
        <v>416</v>
      </c>
    </row>
    <row r="15" spans="1:13" ht="32.25" customHeight="1">
      <c r="A15" s="132" t="s">
        <v>417</v>
      </c>
      <c r="B15" s="133">
        <v>630</v>
      </c>
      <c r="C15" s="133">
        <v>63095</v>
      </c>
      <c r="D15" s="134" t="s">
        <v>418</v>
      </c>
      <c r="E15" s="135">
        <v>26800000</v>
      </c>
      <c r="F15" s="135">
        <v>50000</v>
      </c>
      <c r="G15" s="135">
        <v>50000</v>
      </c>
      <c r="H15" s="133"/>
      <c r="I15" s="136"/>
      <c r="J15" s="133"/>
      <c r="K15" s="135">
        <v>900000</v>
      </c>
      <c r="L15" s="135">
        <v>25850000</v>
      </c>
      <c r="M15" s="128" t="s">
        <v>419</v>
      </c>
    </row>
    <row r="16" spans="1:13" ht="38.25">
      <c r="A16" s="132" t="s">
        <v>420</v>
      </c>
      <c r="B16" s="133">
        <v>900</v>
      </c>
      <c r="C16" s="133">
        <v>90015</v>
      </c>
      <c r="D16" s="134" t="s">
        <v>421</v>
      </c>
      <c r="E16" s="135">
        <v>224958</v>
      </c>
      <c r="F16" s="135">
        <v>36000</v>
      </c>
      <c r="G16" s="135">
        <v>36000</v>
      </c>
      <c r="H16" s="133"/>
      <c r="I16" s="137"/>
      <c r="J16" s="133"/>
      <c r="K16" s="135">
        <v>47360</v>
      </c>
      <c r="L16" s="135">
        <v>47360</v>
      </c>
      <c r="M16" s="128" t="s">
        <v>422</v>
      </c>
    </row>
    <row r="17" spans="1:13" s="141" customFormat="1" ht="22.5" customHeight="1">
      <c r="A17" s="280" t="s">
        <v>423</v>
      </c>
      <c r="B17" s="280"/>
      <c r="C17" s="280"/>
      <c r="D17" s="280"/>
      <c r="E17" s="138">
        <f>SUM(E14:E16)</f>
        <v>27874958</v>
      </c>
      <c r="F17" s="138">
        <f>SUM(F14:F16)</f>
        <v>796000</v>
      </c>
      <c r="G17" s="138">
        <f>SUM(G14:G16)</f>
        <v>783400</v>
      </c>
      <c r="H17" s="139"/>
      <c r="I17" s="138">
        <v>12600</v>
      </c>
      <c r="J17" s="139"/>
      <c r="K17" s="138">
        <f>SUM(K14:K16)</f>
        <v>947360</v>
      </c>
      <c r="L17" s="138">
        <f>SUM(L15:L16)</f>
        <v>25897360</v>
      </c>
      <c r="M17" s="140" t="s">
        <v>424</v>
      </c>
    </row>
    <row r="19" spans="1:7" ht="12.75">
      <c r="A19" s="276" t="s">
        <v>425</v>
      </c>
      <c r="B19" s="276"/>
      <c r="C19" s="276"/>
      <c r="D19" s="276"/>
      <c r="E19" s="276"/>
      <c r="F19" s="276"/>
      <c r="G19" s="276"/>
    </row>
    <row r="21" spans="1:7" ht="12.75">
      <c r="A21" s="276" t="s">
        <v>426</v>
      </c>
      <c r="B21" s="276"/>
      <c r="C21" s="276"/>
      <c r="D21" s="276"/>
      <c r="E21" s="276"/>
      <c r="F21" s="276"/>
      <c r="G21" s="276"/>
    </row>
    <row r="23" spans="1:4" ht="12.75">
      <c r="A23" s="281" t="s">
        <v>427</v>
      </c>
      <c r="B23" s="281"/>
      <c r="C23" s="281"/>
      <c r="D23" s="281"/>
    </row>
  </sheetData>
  <mergeCells count="23">
    <mergeCell ref="A23:D23"/>
    <mergeCell ref="J10:J12"/>
    <mergeCell ref="A17:D17"/>
    <mergeCell ref="A19:G19"/>
    <mergeCell ref="A21:G21"/>
    <mergeCell ref="E8:E12"/>
    <mergeCell ref="F8:L8"/>
    <mergeCell ref="M8:M12"/>
    <mergeCell ref="F9:F12"/>
    <mergeCell ref="G9:J9"/>
    <mergeCell ref="K9:K12"/>
    <mergeCell ref="L9:L12"/>
    <mergeCell ref="G10:G12"/>
    <mergeCell ref="H10:H12"/>
    <mergeCell ref="I10:I12"/>
    <mergeCell ref="A8:A12"/>
    <mergeCell ref="B8:B12"/>
    <mergeCell ref="C8:C12"/>
    <mergeCell ref="D8:D12"/>
    <mergeCell ref="J2:L2"/>
    <mergeCell ref="J3:L3"/>
    <mergeCell ref="J4:L4"/>
    <mergeCell ref="A6:M6"/>
  </mergeCells>
  <printOptions horizontalCentered="1"/>
  <pageMargins left="0.5118055555555556" right="0.39375" top="0.7798611111111111" bottom="0.7875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workbookViewId="0" topLeftCell="D1">
      <selection activeCell="D28" sqref="D28"/>
    </sheetView>
  </sheetViews>
  <sheetFormatPr defaultColWidth="9.00390625" defaultRowHeight="12.75"/>
  <cols>
    <col min="1" max="1" width="5.875" style="118" customWidth="1"/>
    <col min="2" max="2" width="7.75390625" style="118" customWidth="1"/>
    <col min="3" max="3" width="39.375" style="118" customWidth="1"/>
    <col min="4" max="4" width="12.00390625" style="118" customWidth="1"/>
    <col min="5" max="5" width="12.75390625" style="118" customWidth="1"/>
    <col min="6" max="6" width="12.125" style="118" customWidth="1"/>
    <col min="7" max="7" width="9.25390625" style="118" customWidth="1"/>
    <col min="8" max="8" width="12.25390625" style="118" customWidth="1"/>
    <col min="9" max="9" width="12.375" style="118" customWidth="1"/>
    <col min="10" max="10" width="17.875" style="118" customWidth="1"/>
    <col min="11" max="16384" width="9.125" style="118" customWidth="1"/>
  </cols>
  <sheetData>
    <row r="2" spans="8:10" ht="12.75">
      <c r="H2" s="276" t="s">
        <v>428</v>
      </c>
      <c r="I2" s="276"/>
      <c r="J2" s="276"/>
    </row>
    <row r="3" spans="8:10" ht="12.75">
      <c r="H3" s="276" t="s">
        <v>429</v>
      </c>
      <c r="I3" s="276"/>
      <c r="J3" s="276"/>
    </row>
    <row r="4" spans="8:10" ht="12.75">
      <c r="H4" s="276" t="s">
        <v>430</v>
      </c>
      <c r="I4" s="276"/>
      <c r="J4" s="276"/>
    </row>
    <row r="6" spans="1:10" ht="18">
      <c r="A6" s="277" t="s">
        <v>431</v>
      </c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0.5" customHeight="1">
      <c r="A7" s="120"/>
      <c r="B7" s="120"/>
      <c r="C7" s="120"/>
      <c r="D7" s="120"/>
      <c r="E7" s="120"/>
      <c r="F7" s="120"/>
      <c r="G7" s="120"/>
      <c r="H7" s="120"/>
      <c r="I7" s="120"/>
      <c r="J7" s="121" t="s">
        <v>432</v>
      </c>
    </row>
    <row r="8" spans="1:10" s="124" customFormat="1" ht="19.5" customHeight="1">
      <c r="A8" s="278" t="s">
        <v>433</v>
      </c>
      <c r="B8" s="278" t="s">
        <v>434</v>
      </c>
      <c r="C8" s="279" t="s">
        <v>435</v>
      </c>
      <c r="D8" s="279" t="s">
        <v>436</v>
      </c>
      <c r="E8" s="279" t="s">
        <v>437</v>
      </c>
      <c r="F8" s="279"/>
      <c r="G8" s="279"/>
      <c r="H8" s="279"/>
      <c r="I8" s="279"/>
      <c r="J8" s="279" t="s">
        <v>438</v>
      </c>
    </row>
    <row r="9" spans="1:10" s="124" customFormat="1" ht="19.5" customHeight="1">
      <c r="A9" s="278"/>
      <c r="B9" s="278"/>
      <c r="C9" s="279"/>
      <c r="D9" s="279"/>
      <c r="E9" s="279" t="s">
        <v>439</v>
      </c>
      <c r="F9" s="279" t="s">
        <v>440</v>
      </c>
      <c r="G9" s="279"/>
      <c r="H9" s="279"/>
      <c r="I9" s="279"/>
      <c r="J9" s="279"/>
    </row>
    <row r="10" spans="1:10" s="124" customFormat="1" ht="29.25" customHeight="1">
      <c r="A10" s="278"/>
      <c r="B10" s="278"/>
      <c r="C10" s="279"/>
      <c r="D10" s="279"/>
      <c r="E10" s="279"/>
      <c r="F10" s="279" t="s">
        <v>441</v>
      </c>
      <c r="G10" s="279" t="s">
        <v>442</v>
      </c>
      <c r="H10" s="279" t="s">
        <v>443</v>
      </c>
      <c r="I10" s="279" t="s">
        <v>444</v>
      </c>
      <c r="J10" s="279"/>
    </row>
    <row r="11" spans="1:10" s="124" customFormat="1" ht="19.5" customHeight="1">
      <c r="A11" s="278"/>
      <c r="B11" s="278"/>
      <c r="C11" s="279"/>
      <c r="D11" s="279"/>
      <c r="E11" s="279"/>
      <c r="F11" s="279"/>
      <c r="G11" s="279"/>
      <c r="H11" s="279"/>
      <c r="I11" s="279"/>
      <c r="J11" s="279"/>
    </row>
    <row r="12" spans="1:10" s="124" customFormat="1" ht="19.5" customHeight="1">
      <c r="A12" s="278"/>
      <c r="B12" s="278"/>
      <c r="C12" s="279"/>
      <c r="D12" s="279"/>
      <c r="E12" s="279"/>
      <c r="F12" s="279"/>
      <c r="G12" s="279"/>
      <c r="H12" s="279"/>
      <c r="I12" s="279"/>
      <c r="J12" s="279"/>
    </row>
    <row r="13" spans="1:10" ht="7.5" customHeight="1">
      <c r="A13" s="125">
        <v>1</v>
      </c>
      <c r="B13" s="125">
        <v>2</v>
      </c>
      <c r="C13" s="125">
        <v>3</v>
      </c>
      <c r="D13" s="125">
        <v>4</v>
      </c>
      <c r="E13" s="125">
        <v>5</v>
      </c>
      <c r="F13" s="125">
        <v>6</v>
      </c>
      <c r="G13" s="125">
        <v>7</v>
      </c>
      <c r="H13" s="125">
        <v>8</v>
      </c>
      <c r="I13" s="125">
        <v>9</v>
      </c>
      <c r="J13" s="125">
        <v>10</v>
      </c>
    </row>
    <row r="14" spans="1:10" ht="36" customHeight="1">
      <c r="A14" s="142" t="s">
        <v>445</v>
      </c>
      <c r="B14" s="142" t="s">
        <v>446</v>
      </c>
      <c r="C14" s="143" t="s">
        <v>447</v>
      </c>
      <c r="D14" s="144">
        <v>280000</v>
      </c>
      <c r="E14" s="144">
        <v>280000</v>
      </c>
      <c r="F14" s="144">
        <v>280000</v>
      </c>
      <c r="G14" s="144"/>
      <c r="H14" s="145"/>
      <c r="I14" s="144"/>
      <c r="J14" s="146" t="s">
        <v>448</v>
      </c>
    </row>
    <row r="15" spans="1:10" ht="27" customHeight="1">
      <c r="A15" s="147" t="s">
        <v>449</v>
      </c>
      <c r="B15" s="147" t="s">
        <v>450</v>
      </c>
      <c r="C15" s="148" t="s">
        <v>451</v>
      </c>
      <c r="D15" s="149">
        <v>80000</v>
      </c>
      <c r="E15" s="149">
        <v>80000</v>
      </c>
      <c r="F15" s="149">
        <v>80000</v>
      </c>
      <c r="G15" s="149"/>
      <c r="H15" s="150"/>
      <c r="I15" s="149"/>
      <c r="J15" s="148" t="s">
        <v>452</v>
      </c>
    </row>
    <row r="16" spans="1:10" ht="33.75" customHeight="1">
      <c r="A16" s="151">
        <v>600</v>
      </c>
      <c r="B16" s="151">
        <v>60016</v>
      </c>
      <c r="C16" s="148" t="s">
        <v>453</v>
      </c>
      <c r="D16" s="149">
        <v>170000</v>
      </c>
      <c r="E16" s="149">
        <v>170000</v>
      </c>
      <c r="F16" s="149">
        <v>170000</v>
      </c>
      <c r="G16" s="149"/>
      <c r="H16" s="150"/>
      <c r="I16" s="149"/>
      <c r="J16" s="146" t="s">
        <v>454</v>
      </c>
    </row>
    <row r="17" spans="1:10" ht="33.75" customHeight="1">
      <c r="A17" s="151">
        <v>700</v>
      </c>
      <c r="B17" s="151">
        <v>70004</v>
      </c>
      <c r="C17" s="148" t="s">
        <v>455</v>
      </c>
      <c r="D17" s="149">
        <v>69000</v>
      </c>
      <c r="E17" s="149">
        <v>69000</v>
      </c>
      <c r="F17" s="149">
        <v>69000</v>
      </c>
      <c r="G17" s="149"/>
      <c r="H17" s="150"/>
      <c r="I17" s="149"/>
      <c r="J17" s="146" t="s">
        <v>456</v>
      </c>
    </row>
    <row r="18" spans="1:10" ht="33.75" customHeight="1">
      <c r="A18" s="151">
        <v>700</v>
      </c>
      <c r="B18" s="151">
        <v>70005</v>
      </c>
      <c r="C18" s="148" t="s">
        <v>457</v>
      </c>
      <c r="D18" s="149">
        <v>20000</v>
      </c>
      <c r="E18" s="149">
        <v>20000</v>
      </c>
      <c r="F18" s="149">
        <v>20000</v>
      </c>
      <c r="G18" s="149"/>
      <c r="H18" s="150"/>
      <c r="I18" s="149"/>
      <c r="J18" s="146" t="s">
        <v>458</v>
      </c>
    </row>
    <row r="19" spans="1:10" ht="33" customHeight="1">
      <c r="A19" s="151">
        <v>750</v>
      </c>
      <c r="B19" s="151">
        <v>75023</v>
      </c>
      <c r="C19" s="148" t="s">
        <v>459</v>
      </c>
      <c r="D19" s="149">
        <v>150000</v>
      </c>
      <c r="E19" s="149">
        <v>150000</v>
      </c>
      <c r="F19" s="149">
        <v>150000</v>
      </c>
      <c r="G19" s="149"/>
      <c r="H19" s="150"/>
      <c r="I19" s="149"/>
      <c r="J19" s="148" t="s">
        <v>460</v>
      </c>
    </row>
    <row r="20" spans="1:10" ht="60.75" customHeight="1">
      <c r="A20" s="151">
        <v>750</v>
      </c>
      <c r="B20" s="151">
        <v>75023</v>
      </c>
      <c r="C20" s="148" t="s">
        <v>461</v>
      </c>
      <c r="D20" s="149">
        <v>14000</v>
      </c>
      <c r="E20" s="149">
        <v>14000</v>
      </c>
      <c r="F20" s="149">
        <v>14000</v>
      </c>
      <c r="G20" s="149"/>
      <c r="H20" s="150"/>
      <c r="I20" s="149"/>
      <c r="J20" s="148" t="s">
        <v>462</v>
      </c>
    </row>
    <row r="21" spans="1:10" ht="36.75" customHeight="1">
      <c r="A21" s="151">
        <v>754</v>
      </c>
      <c r="B21" s="151">
        <v>75412</v>
      </c>
      <c r="C21" s="148" t="s">
        <v>463</v>
      </c>
      <c r="D21" s="149">
        <v>50000</v>
      </c>
      <c r="E21" s="149">
        <v>50000</v>
      </c>
      <c r="F21" s="149">
        <v>50000</v>
      </c>
      <c r="G21" s="149"/>
      <c r="H21" s="150"/>
      <c r="I21" s="149"/>
      <c r="J21" s="148"/>
    </row>
    <row r="22" spans="1:10" ht="31.5" customHeight="1">
      <c r="A22" s="151">
        <v>758</v>
      </c>
      <c r="B22" s="151">
        <v>75818</v>
      </c>
      <c r="C22" s="148" t="s">
        <v>464</v>
      </c>
      <c r="D22" s="149">
        <v>200000</v>
      </c>
      <c r="E22" s="149">
        <v>200000</v>
      </c>
      <c r="F22" s="149">
        <v>200000</v>
      </c>
      <c r="G22" s="149"/>
      <c r="H22" s="150"/>
      <c r="I22" s="149"/>
      <c r="J22" s="148" t="s">
        <v>465</v>
      </c>
    </row>
    <row r="23" spans="1:10" ht="31.5" customHeight="1">
      <c r="A23" s="151">
        <v>801</v>
      </c>
      <c r="B23" s="151">
        <v>80104</v>
      </c>
      <c r="C23" s="148" t="s">
        <v>466</v>
      </c>
      <c r="D23" s="149">
        <v>14815</v>
      </c>
      <c r="E23" s="149">
        <v>14815</v>
      </c>
      <c r="F23" s="149">
        <v>14815</v>
      </c>
      <c r="G23" s="149"/>
      <c r="H23" s="150"/>
      <c r="I23" s="149"/>
      <c r="J23" s="148" t="s">
        <v>467</v>
      </c>
    </row>
    <row r="24" spans="1:10" ht="37.5" customHeight="1">
      <c r="A24" s="151">
        <v>900</v>
      </c>
      <c r="B24" s="151">
        <v>90015</v>
      </c>
      <c r="C24" s="148" t="s">
        <v>468</v>
      </c>
      <c r="D24" s="149">
        <v>19000</v>
      </c>
      <c r="E24" s="149">
        <v>19000</v>
      </c>
      <c r="F24" s="149">
        <v>19000</v>
      </c>
      <c r="G24" s="149"/>
      <c r="H24" s="150"/>
      <c r="I24" s="149"/>
      <c r="J24" s="148" t="s">
        <v>469</v>
      </c>
    </row>
    <row r="25" spans="1:10" ht="31.5" customHeight="1">
      <c r="A25" s="151">
        <v>900</v>
      </c>
      <c r="B25" s="151">
        <v>90095</v>
      </c>
      <c r="C25" s="148" t="s">
        <v>470</v>
      </c>
      <c r="D25" s="149">
        <v>18000</v>
      </c>
      <c r="E25" s="149">
        <v>18000</v>
      </c>
      <c r="F25" s="149">
        <v>18000</v>
      </c>
      <c r="G25" s="149"/>
      <c r="H25" s="150"/>
      <c r="I25" s="149"/>
      <c r="J25" s="148" t="s">
        <v>471</v>
      </c>
    </row>
    <row r="26" spans="1:10" s="152" customFormat="1" ht="35.25" customHeight="1">
      <c r="A26" s="151">
        <v>900</v>
      </c>
      <c r="B26" s="151">
        <v>90095</v>
      </c>
      <c r="C26" s="150" t="s">
        <v>472</v>
      </c>
      <c r="D26" s="149">
        <v>26000</v>
      </c>
      <c r="E26" s="149">
        <v>26000</v>
      </c>
      <c r="F26" s="149">
        <v>26000</v>
      </c>
      <c r="G26" s="151"/>
      <c r="H26" s="151"/>
      <c r="I26" s="151"/>
      <c r="J26" s="148" t="s">
        <v>473</v>
      </c>
    </row>
    <row r="27" spans="1:10" s="152" customFormat="1" ht="45">
      <c r="A27" s="151">
        <v>921</v>
      </c>
      <c r="B27" s="151">
        <v>92195</v>
      </c>
      <c r="C27" s="151" t="s">
        <v>474</v>
      </c>
      <c r="D27" s="149">
        <v>38100</v>
      </c>
      <c r="E27" s="149">
        <v>38100</v>
      </c>
      <c r="F27" s="149">
        <v>38100</v>
      </c>
      <c r="G27" s="151"/>
      <c r="H27" s="151"/>
      <c r="I27" s="151"/>
      <c r="J27" s="148" t="s">
        <v>475</v>
      </c>
    </row>
    <row r="28" spans="1:10" ht="22.5" customHeight="1">
      <c r="A28" s="282"/>
      <c r="B28" s="282"/>
      <c r="C28" s="282"/>
      <c r="D28" s="154">
        <f>SUM(D14:D27)</f>
        <v>1148915</v>
      </c>
      <c r="E28" s="154">
        <f>SUM(E14:E27)</f>
        <v>1148915</v>
      </c>
      <c r="F28" s="154">
        <f>SUM(F14:F27)</f>
        <v>1148915</v>
      </c>
      <c r="G28" s="154"/>
      <c r="H28" s="154"/>
      <c r="I28" s="149"/>
      <c r="J28" s="155" t="s">
        <v>476</v>
      </c>
    </row>
  </sheetData>
  <mergeCells count="17">
    <mergeCell ref="A28:C28"/>
    <mergeCell ref="E8:I8"/>
    <mergeCell ref="J8:J12"/>
    <mergeCell ref="E9:E12"/>
    <mergeCell ref="F9:I9"/>
    <mergeCell ref="F10:F12"/>
    <mergeCell ref="G10:G12"/>
    <mergeCell ref="H10:H12"/>
    <mergeCell ref="I10:I12"/>
    <mergeCell ref="A8:A12"/>
    <mergeCell ref="B8:B12"/>
    <mergeCell ref="C8:C12"/>
    <mergeCell ref="D8:D12"/>
    <mergeCell ref="H2:J2"/>
    <mergeCell ref="H3:J3"/>
    <mergeCell ref="H4:J4"/>
    <mergeCell ref="A6:J6"/>
  </mergeCells>
  <printOptions horizontalCentered="1" verticalCentered="1"/>
  <pageMargins left="0.5118055555555556" right="0.39375" top="0.47222222222222227" bottom="0.5902777777777778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">
      <selection activeCell="B1" sqref="B1"/>
    </sheetView>
  </sheetViews>
  <sheetFormatPr defaultColWidth="9.00390625" defaultRowHeight="12.75"/>
  <cols>
    <col min="1" max="1" width="4.75390625" style="118" customWidth="1"/>
    <col min="2" max="2" width="44.625" style="118" customWidth="1"/>
    <col min="3" max="4" width="17.75390625" style="118" customWidth="1"/>
    <col min="5" max="16384" width="9.125" style="118" customWidth="1"/>
  </cols>
  <sheetData>
    <row r="2" spans="3:4" ht="12.75">
      <c r="C2" s="276" t="s">
        <v>477</v>
      </c>
      <c r="D2" s="276"/>
    </row>
    <row r="3" spans="3:4" ht="12.75">
      <c r="C3" s="276" t="s">
        <v>478</v>
      </c>
      <c r="D3" s="276"/>
    </row>
    <row r="4" spans="3:4" ht="12.75">
      <c r="C4" s="276" t="s">
        <v>479</v>
      </c>
      <c r="D4" s="276"/>
    </row>
    <row r="6" spans="1:4" ht="15" customHeight="1">
      <c r="A6" s="283" t="s">
        <v>480</v>
      </c>
      <c r="B6" s="283"/>
      <c r="C6" s="283"/>
      <c r="D6" s="283"/>
    </row>
    <row r="7" spans="1:4" ht="15" customHeight="1">
      <c r="A7" s="283" t="s">
        <v>481</v>
      </c>
      <c r="B7" s="283"/>
      <c r="C7" s="283"/>
      <c r="D7" s="283"/>
    </row>
    <row r="9" ht="12.75">
      <c r="D9" s="156" t="s">
        <v>482</v>
      </c>
    </row>
    <row r="10" spans="1:4" ht="12.75">
      <c r="A10" s="284" t="s">
        <v>483</v>
      </c>
      <c r="B10" s="284" t="s">
        <v>484</v>
      </c>
      <c r="C10" s="284" t="s">
        <v>485</v>
      </c>
      <c r="D10" s="285" t="s">
        <v>486</v>
      </c>
    </row>
    <row r="11" spans="1:4" ht="12.75">
      <c r="A11" s="284"/>
      <c r="B11" s="284"/>
      <c r="C11" s="284"/>
      <c r="D11" s="285"/>
    </row>
    <row r="12" spans="1:4" ht="12.75">
      <c r="A12" s="284"/>
      <c r="B12" s="284"/>
      <c r="C12" s="284"/>
      <c r="D12" s="285"/>
    </row>
    <row r="13" spans="1:4" ht="9" customHeight="1">
      <c r="A13" s="157">
        <v>1</v>
      </c>
      <c r="B13" s="157">
        <v>2</v>
      </c>
      <c r="C13" s="157">
        <v>3</v>
      </c>
      <c r="D13" s="157">
        <v>4</v>
      </c>
    </row>
    <row r="14" spans="1:4" ht="19.5" customHeight="1">
      <c r="A14" s="158" t="s">
        <v>487</v>
      </c>
      <c r="B14" s="159" t="s">
        <v>488</v>
      </c>
      <c r="C14" s="158"/>
      <c r="D14" s="160">
        <v>11143547</v>
      </c>
    </row>
    <row r="15" spans="1:4" ht="19.5" customHeight="1">
      <c r="A15" s="161" t="s">
        <v>489</v>
      </c>
      <c r="B15" s="162" t="s">
        <v>490</v>
      </c>
      <c r="C15" s="161"/>
      <c r="D15" s="163">
        <v>10215547</v>
      </c>
    </row>
    <row r="16" spans="1:4" ht="19.5" customHeight="1">
      <c r="A16" s="161"/>
      <c r="B16" s="162" t="s">
        <v>491</v>
      </c>
      <c r="C16" s="161"/>
      <c r="D16" s="163">
        <v>928000</v>
      </c>
    </row>
    <row r="17" spans="1:4" ht="19.5" customHeight="1">
      <c r="A17" s="164"/>
      <c r="B17" s="165" t="s">
        <v>492</v>
      </c>
      <c r="C17" s="164"/>
      <c r="D17" s="166"/>
    </row>
    <row r="18" spans="1:4" ht="19.5" customHeight="1">
      <c r="A18" s="167" t="s">
        <v>493</v>
      </c>
      <c r="B18" s="168" t="s">
        <v>494</v>
      </c>
      <c r="C18" s="169"/>
      <c r="D18" s="170"/>
    </row>
    <row r="19" spans="1:4" ht="19.5" customHeight="1">
      <c r="A19" s="286" t="s">
        <v>495</v>
      </c>
      <c r="B19" s="286"/>
      <c r="C19" s="171"/>
      <c r="D19" s="172"/>
    </row>
    <row r="20" spans="1:4" ht="19.5" customHeight="1">
      <c r="A20" s="173" t="s">
        <v>496</v>
      </c>
      <c r="B20" s="174" t="s">
        <v>497</v>
      </c>
      <c r="C20" s="173" t="s">
        <v>498</v>
      </c>
      <c r="D20" s="175"/>
    </row>
    <row r="21" spans="1:4" ht="19.5" customHeight="1">
      <c r="A21" s="161" t="s">
        <v>499</v>
      </c>
      <c r="B21" s="162" t="s">
        <v>500</v>
      </c>
      <c r="C21" s="161" t="s">
        <v>501</v>
      </c>
      <c r="D21" s="163"/>
    </row>
    <row r="22" spans="1:4" ht="49.5" customHeight="1">
      <c r="A22" s="161" t="s">
        <v>502</v>
      </c>
      <c r="B22" s="176" t="s">
        <v>503</v>
      </c>
      <c r="C22" s="161" t="s">
        <v>504</v>
      </c>
      <c r="D22" s="163"/>
    </row>
    <row r="23" spans="1:4" ht="19.5" customHeight="1">
      <c r="A23" s="161" t="s">
        <v>505</v>
      </c>
      <c r="B23" s="162" t="s">
        <v>506</v>
      </c>
      <c r="C23" s="161" t="s">
        <v>507</v>
      </c>
      <c r="D23" s="163"/>
    </row>
    <row r="24" spans="1:4" ht="19.5" customHeight="1">
      <c r="A24" s="161" t="s">
        <v>508</v>
      </c>
      <c r="B24" s="162" t="s">
        <v>509</v>
      </c>
      <c r="C24" s="161" t="s">
        <v>510</v>
      </c>
      <c r="D24" s="163"/>
    </row>
    <row r="25" spans="1:4" ht="19.5" customHeight="1">
      <c r="A25" s="161" t="s">
        <v>511</v>
      </c>
      <c r="B25" s="162" t="s">
        <v>512</v>
      </c>
      <c r="C25" s="161" t="s">
        <v>513</v>
      </c>
      <c r="D25" s="163"/>
    </row>
    <row r="26" spans="1:4" ht="19.5" customHeight="1">
      <c r="A26" s="161" t="s">
        <v>514</v>
      </c>
      <c r="B26" s="162" t="s">
        <v>515</v>
      </c>
      <c r="C26" s="161" t="s">
        <v>516</v>
      </c>
      <c r="D26" s="163"/>
    </row>
    <row r="27" spans="1:4" ht="19.5" customHeight="1">
      <c r="A27" s="161" t="s">
        <v>517</v>
      </c>
      <c r="B27" s="162" t="s">
        <v>518</v>
      </c>
      <c r="C27" s="161" t="s">
        <v>519</v>
      </c>
      <c r="D27" s="163"/>
    </row>
    <row r="28" spans="1:4" ht="19.5" customHeight="1">
      <c r="A28" s="158" t="s">
        <v>520</v>
      </c>
      <c r="B28" s="159" t="s">
        <v>521</v>
      </c>
      <c r="C28" s="158" t="s">
        <v>522</v>
      </c>
      <c r="D28" s="160"/>
    </row>
    <row r="29" spans="1:4" ht="19.5" customHeight="1">
      <c r="A29" s="286" t="s">
        <v>523</v>
      </c>
      <c r="B29" s="286"/>
      <c r="C29" s="171"/>
      <c r="D29" s="172">
        <v>928000</v>
      </c>
    </row>
    <row r="30" spans="1:4" ht="19.5" customHeight="1">
      <c r="A30" s="177" t="s">
        <v>524</v>
      </c>
      <c r="B30" s="178" t="s">
        <v>525</v>
      </c>
      <c r="C30" s="177" t="s">
        <v>526</v>
      </c>
      <c r="D30" s="179"/>
    </row>
    <row r="31" spans="1:4" ht="19.5" customHeight="1">
      <c r="A31" s="161" t="s">
        <v>527</v>
      </c>
      <c r="B31" s="162" t="s">
        <v>528</v>
      </c>
      <c r="C31" s="161" t="s">
        <v>529</v>
      </c>
      <c r="D31" s="163">
        <v>928000</v>
      </c>
    </row>
    <row r="32" spans="1:4" ht="49.5" customHeight="1">
      <c r="A32" s="161" t="s">
        <v>530</v>
      </c>
      <c r="B32" s="176" t="s">
        <v>531</v>
      </c>
      <c r="C32" s="161" t="s">
        <v>532</v>
      </c>
      <c r="D32" s="163"/>
    </row>
    <row r="33" spans="1:4" ht="19.5" customHeight="1">
      <c r="A33" s="161" t="s">
        <v>533</v>
      </c>
      <c r="B33" s="162" t="s">
        <v>534</v>
      </c>
      <c r="C33" s="161" t="s">
        <v>535</v>
      </c>
      <c r="D33" s="163"/>
    </row>
    <row r="34" spans="1:4" ht="19.5" customHeight="1">
      <c r="A34" s="161" t="s">
        <v>536</v>
      </c>
      <c r="B34" s="162" t="s">
        <v>537</v>
      </c>
      <c r="C34" s="161" t="s">
        <v>538</v>
      </c>
      <c r="D34" s="163"/>
    </row>
    <row r="35" spans="1:4" ht="19.5" customHeight="1">
      <c r="A35" s="161" t="s">
        <v>539</v>
      </c>
      <c r="B35" s="162" t="s">
        <v>540</v>
      </c>
      <c r="C35" s="161" t="s">
        <v>541</v>
      </c>
      <c r="D35" s="163"/>
    </row>
    <row r="36" spans="1:4" ht="19.5" customHeight="1">
      <c r="A36" s="161" t="s">
        <v>542</v>
      </c>
      <c r="B36" s="180" t="s">
        <v>543</v>
      </c>
      <c r="C36" s="181" t="s">
        <v>544</v>
      </c>
      <c r="D36" s="182"/>
    </row>
    <row r="37" spans="1:4" ht="19.5" customHeight="1">
      <c r="A37" s="183" t="s">
        <v>545</v>
      </c>
      <c r="B37" s="184" t="s">
        <v>546</v>
      </c>
      <c r="C37" s="183" t="s">
        <v>547</v>
      </c>
      <c r="D37" s="185"/>
    </row>
    <row r="38" ht="19.5" customHeight="1"/>
  </sheetData>
  <mergeCells count="11">
    <mergeCell ref="A19:B19"/>
    <mergeCell ref="A29:B29"/>
    <mergeCell ref="A7:D7"/>
    <mergeCell ref="A10:A12"/>
    <mergeCell ref="B10:B12"/>
    <mergeCell ref="C10:C12"/>
    <mergeCell ref="D10:D12"/>
    <mergeCell ref="C2:D2"/>
    <mergeCell ref="C3:D3"/>
    <mergeCell ref="C4:D4"/>
    <mergeCell ref="A6:D6"/>
  </mergeCells>
  <printOptions horizontalCentered="1" verticalCentered="1"/>
  <pageMargins left="0.39375" right="0.39375" top="0.4701388888888889" bottom="0.5902777777777778" header="0.39375" footer="0.5118055555555556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C1">
      <selection activeCell="C3" sqref="C3"/>
    </sheetView>
  </sheetViews>
  <sheetFormatPr defaultColWidth="9.00390625" defaultRowHeight="12.75"/>
  <cols>
    <col min="1" max="1" width="6.00390625" style="118" customWidth="1"/>
    <col min="2" max="2" width="8.875" style="118" customWidth="1"/>
    <col min="3" max="3" width="14.25390625" style="118" customWidth="1"/>
    <col min="4" max="4" width="14.875" style="118" customWidth="1"/>
    <col min="5" max="5" width="13.625" style="118" customWidth="1"/>
    <col min="6" max="6" width="15.625" style="4" customWidth="1"/>
    <col min="7" max="7" width="15.75390625" style="4" customWidth="1"/>
    <col min="8" max="8" width="12.75390625" style="4" customWidth="1"/>
    <col min="9" max="9" width="15.875" style="4" customWidth="1"/>
    <col min="10" max="16384" width="9.00390625" style="4" customWidth="1"/>
  </cols>
  <sheetData>
    <row r="1" spans="7:9" ht="12.75">
      <c r="G1" s="287" t="s">
        <v>548</v>
      </c>
      <c r="H1" s="287"/>
      <c r="I1" s="287"/>
    </row>
    <row r="2" spans="7:9" ht="12.75">
      <c r="G2" s="287" t="s">
        <v>549</v>
      </c>
      <c r="H2" s="287"/>
      <c r="I2" s="287"/>
    </row>
    <row r="3" spans="7:9" ht="12.75">
      <c r="G3" s="287" t="s">
        <v>550</v>
      </c>
      <c r="H3" s="287"/>
      <c r="I3" s="287"/>
    </row>
    <row r="5" spans="1:9" ht="48.75" customHeight="1">
      <c r="A5" s="288" t="s">
        <v>551</v>
      </c>
      <c r="B5" s="288"/>
      <c r="C5" s="288"/>
      <c r="D5" s="288"/>
      <c r="E5" s="288"/>
      <c r="F5" s="288"/>
      <c r="G5" s="288"/>
      <c r="H5" s="288"/>
      <c r="I5" s="288"/>
    </row>
    <row r="6" ht="12.75">
      <c r="I6" s="121" t="s">
        <v>552</v>
      </c>
    </row>
    <row r="7" spans="1:9" s="187" customFormat="1" ht="20.25" customHeight="1">
      <c r="A7" s="278" t="s">
        <v>553</v>
      </c>
      <c r="B7" s="278" t="s">
        <v>554</v>
      </c>
      <c r="C7" s="279" t="s">
        <v>555</v>
      </c>
      <c r="D7" s="279" t="s">
        <v>556</v>
      </c>
      <c r="E7" s="279" t="s">
        <v>557</v>
      </c>
      <c r="F7" s="279"/>
      <c r="G7" s="279"/>
      <c r="H7" s="279"/>
      <c r="I7" s="279"/>
    </row>
    <row r="8" spans="1:9" s="187" customFormat="1" ht="20.25" customHeight="1">
      <c r="A8" s="278"/>
      <c r="B8" s="278"/>
      <c r="C8" s="279"/>
      <c r="D8" s="279"/>
      <c r="E8" s="279" t="s">
        <v>558</v>
      </c>
      <c r="F8" s="279" t="s">
        <v>559</v>
      </c>
      <c r="G8" s="279"/>
      <c r="H8" s="279"/>
      <c r="I8" s="279" t="s">
        <v>560</v>
      </c>
    </row>
    <row r="9" spans="1:9" s="187" customFormat="1" ht="65.25" customHeight="1">
      <c r="A9" s="278"/>
      <c r="B9" s="278"/>
      <c r="C9" s="279"/>
      <c r="D9" s="279"/>
      <c r="E9" s="279"/>
      <c r="F9" s="123" t="s">
        <v>561</v>
      </c>
      <c r="G9" s="123" t="s">
        <v>562</v>
      </c>
      <c r="H9" s="123" t="s">
        <v>563</v>
      </c>
      <c r="I9" s="279"/>
    </row>
    <row r="10" spans="1:9" ht="9" customHeight="1">
      <c r="A10" s="125">
        <v>1</v>
      </c>
      <c r="B10" s="125">
        <v>2</v>
      </c>
      <c r="C10" s="125">
        <v>4</v>
      </c>
      <c r="D10" s="125">
        <v>5</v>
      </c>
      <c r="E10" s="125">
        <v>6</v>
      </c>
      <c r="F10" s="125">
        <v>7</v>
      </c>
      <c r="G10" s="125">
        <v>8</v>
      </c>
      <c r="H10" s="125">
        <v>9</v>
      </c>
      <c r="I10" s="125">
        <v>10</v>
      </c>
    </row>
    <row r="11" spans="1:9" ht="19.5" customHeight="1">
      <c r="A11" s="188">
        <v>750</v>
      </c>
      <c r="B11" s="188">
        <v>75011</v>
      </c>
      <c r="C11" s="83">
        <v>52100</v>
      </c>
      <c r="D11" s="83">
        <v>52100</v>
      </c>
      <c r="E11" s="83">
        <v>52100</v>
      </c>
      <c r="F11" s="83">
        <v>31850</v>
      </c>
      <c r="G11" s="83">
        <v>8300</v>
      </c>
      <c r="H11" s="83"/>
      <c r="I11" s="83"/>
    </row>
    <row r="12" spans="1:9" ht="19.5" customHeight="1">
      <c r="A12" s="188">
        <v>751</v>
      </c>
      <c r="B12" s="188">
        <v>75101</v>
      </c>
      <c r="C12" s="83">
        <v>603</v>
      </c>
      <c r="D12" s="83">
        <v>603</v>
      </c>
      <c r="E12" s="83">
        <v>603</v>
      </c>
      <c r="F12" s="83"/>
      <c r="G12" s="83"/>
      <c r="H12" s="83"/>
      <c r="I12" s="83"/>
    </row>
    <row r="13" spans="1:9" ht="19.5" customHeight="1">
      <c r="A13" s="188">
        <v>754</v>
      </c>
      <c r="B13" s="188">
        <v>75414</v>
      </c>
      <c r="C13" s="83">
        <v>300</v>
      </c>
      <c r="D13" s="83">
        <v>300</v>
      </c>
      <c r="E13" s="83">
        <v>300</v>
      </c>
      <c r="F13" s="83"/>
      <c r="G13" s="83"/>
      <c r="H13" s="83"/>
      <c r="I13" s="83"/>
    </row>
    <row r="14" spans="1:9" ht="19.5" customHeight="1">
      <c r="A14" s="188">
        <v>852</v>
      </c>
      <c r="B14" s="188">
        <v>85212</v>
      </c>
      <c r="C14" s="83">
        <v>1653000</v>
      </c>
      <c r="D14" s="83">
        <v>1653000</v>
      </c>
      <c r="E14" s="83">
        <v>1653000</v>
      </c>
      <c r="F14" s="83">
        <v>23137</v>
      </c>
      <c r="G14" s="83">
        <v>4747</v>
      </c>
      <c r="H14" s="83">
        <v>1603410</v>
      </c>
      <c r="I14" s="83"/>
    </row>
    <row r="15" spans="1:9" ht="19.5" customHeight="1">
      <c r="A15" s="188">
        <v>852</v>
      </c>
      <c r="B15" s="188">
        <v>85213</v>
      </c>
      <c r="C15" s="83">
        <v>12000</v>
      </c>
      <c r="D15" s="83">
        <v>12000</v>
      </c>
      <c r="E15" s="83">
        <v>12000</v>
      </c>
      <c r="F15" s="83"/>
      <c r="G15" s="83"/>
      <c r="H15" s="83">
        <v>12000</v>
      </c>
      <c r="I15" s="83"/>
    </row>
    <row r="16" spans="1:9" ht="19.5" customHeight="1">
      <c r="A16" s="188">
        <v>852</v>
      </c>
      <c r="B16" s="188">
        <v>85214</v>
      </c>
      <c r="C16" s="83">
        <v>85000</v>
      </c>
      <c r="D16" s="83">
        <v>85000</v>
      </c>
      <c r="E16" s="83">
        <v>85000</v>
      </c>
      <c r="F16" s="83"/>
      <c r="G16" s="83"/>
      <c r="H16" s="83">
        <v>85000</v>
      </c>
      <c r="I16" s="83"/>
    </row>
    <row r="17" spans="1:9" ht="19.5" customHeight="1">
      <c r="A17" s="188"/>
      <c r="B17" s="188"/>
      <c r="C17" s="83"/>
      <c r="D17" s="83"/>
      <c r="E17" s="83"/>
      <c r="F17" s="83"/>
      <c r="G17" s="83"/>
      <c r="H17" s="83"/>
      <c r="I17" s="83"/>
    </row>
    <row r="18" spans="1:9" ht="19.5" customHeight="1">
      <c r="A18" s="188"/>
      <c r="B18" s="188"/>
      <c r="C18" s="83"/>
      <c r="D18" s="83"/>
      <c r="E18" s="83"/>
      <c r="F18" s="83"/>
      <c r="G18" s="83"/>
      <c r="H18" s="83"/>
      <c r="I18" s="83"/>
    </row>
    <row r="19" spans="1:9" ht="19.5" customHeight="1">
      <c r="A19" s="188"/>
      <c r="B19" s="188"/>
      <c r="C19" s="83"/>
      <c r="D19" s="83"/>
      <c r="E19" s="83"/>
      <c r="F19" s="83"/>
      <c r="G19" s="83"/>
      <c r="H19" s="83"/>
      <c r="I19" s="83"/>
    </row>
    <row r="20" spans="1:9" ht="19.5" customHeight="1">
      <c r="A20" s="188"/>
      <c r="B20" s="188"/>
      <c r="C20" s="188"/>
      <c r="D20" s="188"/>
      <c r="E20" s="188"/>
      <c r="F20" s="188"/>
      <c r="G20" s="188"/>
      <c r="H20" s="188"/>
      <c r="I20" s="188"/>
    </row>
    <row r="21" spans="1:9" s="189" customFormat="1" ht="19.5" customHeight="1">
      <c r="A21" s="289" t="s">
        <v>564</v>
      </c>
      <c r="B21" s="289"/>
      <c r="C21" s="138">
        <f aca="true" t="shared" si="0" ref="C21:H21">SUM(C11:C20)</f>
        <v>1803003</v>
      </c>
      <c r="D21" s="138">
        <f t="shared" si="0"/>
        <v>1803003</v>
      </c>
      <c r="E21" s="138">
        <f t="shared" si="0"/>
        <v>1803003</v>
      </c>
      <c r="F21" s="138">
        <f t="shared" si="0"/>
        <v>54987</v>
      </c>
      <c r="G21" s="138">
        <f t="shared" si="0"/>
        <v>13047</v>
      </c>
      <c r="H21" s="138">
        <f t="shared" si="0"/>
        <v>1700410</v>
      </c>
      <c r="I21" s="139"/>
    </row>
  </sheetData>
  <mergeCells count="13">
    <mergeCell ref="A21:B21"/>
    <mergeCell ref="E7:I7"/>
    <mergeCell ref="E8:E9"/>
    <mergeCell ref="F8:H8"/>
    <mergeCell ref="I8:I9"/>
    <mergeCell ref="A7:A9"/>
    <mergeCell ref="B7:B9"/>
    <mergeCell ref="C7:C9"/>
    <mergeCell ref="D7:D9"/>
    <mergeCell ref="G1:I1"/>
    <mergeCell ref="G2:I2"/>
    <mergeCell ref="G3:I3"/>
    <mergeCell ref="A5:I5"/>
  </mergeCells>
  <printOptions horizontalCentered="1"/>
  <pageMargins left="0.5513888888888889" right="0.5513888888888889" top="0.7097222222222223" bottom="0.39375" header="0.5118055555555556" footer="0.5118055555555556"/>
  <pageSetup fitToHeight="0"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D1">
      <selection activeCell="G2" sqref="G2"/>
    </sheetView>
  </sheetViews>
  <sheetFormatPr defaultColWidth="9.00390625" defaultRowHeight="12.75"/>
  <cols>
    <col min="1" max="1" width="4.75390625" style="4" customWidth="1"/>
    <col min="2" max="2" width="26.625" style="4" customWidth="1"/>
    <col min="3" max="3" width="12.75390625" style="4" customWidth="1"/>
    <col min="4" max="5" width="10.75390625" style="4" customWidth="1"/>
    <col min="6" max="7" width="12.75390625" style="4" customWidth="1"/>
    <col min="8" max="8" width="10.75390625" style="4" customWidth="1"/>
    <col min="9" max="9" width="10.625" style="4" customWidth="1"/>
    <col min="10" max="10" width="15.625" style="4" customWidth="1"/>
    <col min="11" max="11" width="17.75390625" style="4" customWidth="1"/>
    <col min="12" max="16384" width="9.00390625" style="4" customWidth="1"/>
  </cols>
  <sheetData>
    <row r="2" spans="10:11" ht="12.75">
      <c r="J2" s="276" t="s">
        <v>565</v>
      </c>
      <c r="K2" s="276"/>
    </row>
    <row r="3" spans="10:11" ht="12.75">
      <c r="J3" s="276" t="s">
        <v>566</v>
      </c>
      <c r="K3" s="276"/>
    </row>
    <row r="4" spans="10:11" ht="12.75">
      <c r="J4" s="276" t="s">
        <v>567</v>
      </c>
      <c r="K4" s="276"/>
    </row>
    <row r="6" spans="1:11" ht="16.5">
      <c r="A6" s="290" t="s">
        <v>568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7" spans="1:11" ht="16.5">
      <c r="A7" s="290" t="s">
        <v>569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</row>
    <row r="8" spans="1:10" ht="13.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</row>
    <row r="9" spans="1:11" ht="12.75">
      <c r="A9" s="118"/>
      <c r="B9" s="118"/>
      <c r="C9" s="118"/>
      <c r="D9" s="118"/>
      <c r="E9" s="118"/>
      <c r="F9" s="118"/>
      <c r="G9" s="118"/>
      <c r="H9" s="118"/>
      <c r="I9" s="118"/>
      <c r="J9" s="121"/>
      <c r="K9" s="191" t="s">
        <v>570</v>
      </c>
    </row>
    <row r="10" spans="1:11" ht="15" customHeight="1">
      <c r="A10" s="278" t="s">
        <v>571</v>
      </c>
      <c r="B10" s="278" t="s">
        <v>572</v>
      </c>
      <c r="C10" s="279" t="s">
        <v>573</v>
      </c>
      <c r="D10" s="279" t="s">
        <v>574</v>
      </c>
      <c r="E10" s="279"/>
      <c r="F10" s="279"/>
      <c r="G10" s="279"/>
      <c r="H10" s="279" t="s">
        <v>575</v>
      </c>
      <c r="I10" s="279"/>
      <c r="J10" s="279" t="s">
        <v>576</v>
      </c>
      <c r="K10" s="279" t="s">
        <v>577</v>
      </c>
    </row>
    <row r="11" spans="1:11" ht="15" customHeight="1">
      <c r="A11" s="278"/>
      <c r="B11" s="278"/>
      <c r="C11" s="279"/>
      <c r="D11" s="279" t="s">
        <v>578</v>
      </c>
      <c r="E11" s="279" t="s">
        <v>579</v>
      </c>
      <c r="F11" s="279"/>
      <c r="G11" s="279"/>
      <c r="H11" s="279" t="s">
        <v>580</v>
      </c>
      <c r="I11" s="279" t="s">
        <v>581</v>
      </c>
      <c r="J11" s="279"/>
      <c r="K11" s="279"/>
    </row>
    <row r="12" spans="1:11" ht="15" customHeight="1">
      <c r="A12" s="278"/>
      <c r="B12" s="278"/>
      <c r="C12" s="279"/>
      <c r="D12" s="279"/>
      <c r="E12" s="291" t="s">
        <v>582</v>
      </c>
      <c r="F12" s="279" t="s">
        <v>583</v>
      </c>
      <c r="G12" s="279"/>
      <c r="H12" s="279"/>
      <c r="I12" s="279"/>
      <c r="J12" s="279"/>
      <c r="K12" s="279"/>
    </row>
    <row r="13" spans="1:11" ht="15" customHeight="1">
      <c r="A13" s="278"/>
      <c r="B13" s="278"/>
      <c r="C13" s="279"/>
      <c r="D13" s="279"/>
      <c r="E13" s="291"/>
      <c r="F13" s="123" t="s">
        <v>584</v>
      </c>
      <c r="G13" s="123" t="s">
        <v>585</v>
      </c>
      <c r="H13" s="279"/>
      <c r="I13" s="279"/>
      <c r="J13" s="279"/>
      <c r="K13" s="279"/>
    </row>
    <row r="14" spans="1:11" ht="7.5" customHeight="1">
      <c r="A14" s="125">
        <v>1</v>
      </c>
      <c r="B14" s="125">
        <v>2</v>
      </c>
      <c r="C14" s="125">
        <v>3</v>
      </c>
      <c r="D14" s="125">
        <v>4</v>
      </c>
      <c r="E14" s="125">
        <v>5</v>
      </c>
      <c r="F14" s="125">
        <v>6</v>
      </c>
      <c r="G14" s="125">
        <v>7</v>
      </c>
      <c r="H14" s="125">
        <v>8</v>
      </c>
      <c r="I14" s="125">
        <v>9</v>
      </c>
      <c r="J14" s="125">
        <v>10</v>
      </c>
      <c r="K14" s="125">
        <v>11</v>
      </c>
    </row>
    <row r="15" spans="1:11" ht="21.75" customHeight="1">
      <c r="A15" s="126" t="s">
        <v>586</v>
      </c>
      <c r="B15" s="130" t="s">
        <v>587</v>
      </c>
      <c r="C15" s="129">
        <v>500</v>
      </c>
      <c r="D15" s="129">
        <v>929257</v>
      </c>
      <c r="E15" s="129"/>
      <c r="F15" s="129"/>
      <c r="G15" s="129"/>
      <c r="H15" s="129">
        <v>929257</v>
      </c>
      <c r="I15" s="129"/>
      <c r="J15" s="129">
        <v>500</v>
      </c>
      <c r="K15" s="192" t="s">
        <v>588</v>
      </c>
    </row>
    <row r="16" spans="1:11" ht="24" customHeight="1">
      <c r="A16" s="132"/>
      <c r="B16" s="134" t="s">
        <v>589</v>
      </c>
      <c r="C16" s="135">
        <v>500</v>
      </c>
      <c r="D16" s="135">
        <v>929257</v>
      </c>
      <c r="E16" s="135"/>
      <c r="F16" s="135"/>
      <c r="G16" s="135"/>
      <c r="H16" s="135">
        <v>929257</v>
      </c>
      <c r="I16" s="135"/>
      <c r="J16" s="135">
        <v>500</v>
      </c>
      <c r="K16" s="193"/>
    </row>
    <row r="17" spans="1:11" ht="27.75" customHeight="1">
      <c r="A17" s="126" t="s">
        <v>590</v>
      </c>
      <c r="B17" s="128" t="s">
        <v>591</v>
      </c>
      <c r="C17" s="129">
        <f>C19+C20</f>
        <v>55942</v>
      </c>
      <c r="D17" s="129">
        <v>161200</v>
      </c>
      <c r="E17" s="194">
        <v>161200</v>
      </c>
      <c r="F17" s="192" t="s">
        <v>592</v>
      </c>
      <c r="G17" s="192" t="s">
        <v>593</v>
      </c>
      <c r="H17" s="129">
        <v>161200</v>
      </c>
      <c r="I17" s="192" t="s">
        <v>594</v>
      </c>
      <c r="J17" s="129">
        <f>J19+J20</f>
        <v>55942</v>
      </c>
      <c r="K17" s="129"/>
    </row>
    <row r="18" spans="1:11" ht="21.75" customHeight="1">
      <c r="A18" s="133"/>
      <c r="B18" s="195" t="s">
        <v>595</v>
      </c>
      <c r="C18" s="135"/>
      <c r="D18" s="135"/>
      <c r="E18" s="196"/>
      <c r="F18" s="193"/>
      <c r="G18" s="193"/>
      <c r="H18" s="135"/>
      <c r="I18" s="193"/>
      <c r="J18" s="135"/>
      <c r="K18" s="135"/>
    </row>
    <row r="19" spans="1:11" ht="21.75" customHeight="1">
      <c r="A19" s="133"/>
      <c r="B19" s="197" t="s">
        <v>596</v>
      </c>
      <c r="C19" s="135">
        <v>26952</v>
      </c>
      <c r="D19" s="135">
        <v>80200</v>
      </c>
      <c r="E19" s="196">
        <v>80200</v>
      </c>
      <c r="F19" s="193" t="s">
        <v>597</v>
      </c>
      <c r="G19" s="193" t="s">
        <v>598</v>
      </c>
      <c r="H19" s="135">
        <v>80200</v>
      </c>
      <c r="I19" s="193" t="s">
        <v>599</v>
      </c>
      <c r="J19" s="135">
        <v>26952</v>
      </c>
      <c r="K19" s="135"/>
    </row>
    <row r="20" spans="1:11" ht="21.75" customHeight="1">
      <c r="A20" s="133"/>
      <c r="B20" s="197" t="s">
        <v>600</v>
      </c>
      <c r="C20" s="135">
        <v>28990</v>
      </c>
      <c r="D20" s="135">
        <v>81000</v>
      </c>
      <c r="E20" s="196">
        <v>81000</v>
      </c>
      <c r="F20" s="193" t="s">
        <v>601</v>
      </c>
      <c r="G20" s="193" t="s">
        <v>602</v>
      </c>
      <c r="H20" s="135">
        <v>81000</v>
      </c>
      <c r="I20" s="193" t="s">
        <v>603</v>
      </c>
      <c r="J20" s="135">
        <v>28990</v>
      </c>
      <c r="K20" s="135"/>
    </row>
    <row r="21" spans="1:11" s="79" customFormat="1" ht="21.75" customHeight="1">
      <c r="A21" s="292" t="s">
        <v>604</v>
      </c>
      <c r="B21" s="292"/>
      <c r="C21" s="94">
        <f>C15+C17</f>
        <v>56442</v>
      </c>
      <c r="D21" s="94">
        <f>D15+D17</f>
        <v>1090457</v>
      </c>
      <c r="E21" s="94">
        <f>E15+E17</f>
        <v>161200</v>
      </c>
      <c r="F21" s="94"/>
      <c r="G21" s="94"/>
      <c r="H21" s="94">
        <f>H15+H17</f>
        <v>1090457</v>
      </c>
      <c r="I21" s="94"/>
      <c r="J21" s="94">
        <f>J15+J17</f>
        <v>56442</v>
      </c>
      <c r="K21" s="94"/>
    </row>
    <row r="22" ht="14.25" customHeight="1"/>
    <row r="23" ht="12.75">
      <c r="A23" s="198" t="s">
        <v>605</v>
      </c>
    </row>
    <row r="24" ht="12.75">
      <c r="A24" s="198" t="s">
        <v>606</v>
      </c>
    </row>
    <row r="25" ht="12.75">
      <c r="A25" s="198" t="s">
        <v>607</v>
      </c>
    </row>
    <row r="26" ht="12.75">
      <c r="A26" s="198" t="s">
        <v>608</v>
      </c>
    </row>
  </sheetData>
  <mergeCells count="19">
    <mergeCell ref="A21:B21"/>
    <mergeCell ref="H11:H13"/>
    <mergeCell ref="I11:I13"/>
    <mergeCell ref="E12:E13"/>
    <mergeCell ref="F12:G12"/>
    <mergeCell ref="A7:K7"/>
    <mergeCell ref="A10:A13"/>
    <mergeCell ref="B10:B13"/>
    <mergeCell ref="C10:C13"/>
    <mergeCell ref="D10:G10"/>
    <mergeCell ref="H10:I10"/>
    <mergeCell ref="J10:J13"/>
    <mergeCell ref="K10:K13"/>
    <mergeCell ref="D11:D13"/>
    <mergeCell ref="E11:G11"/>
    <mergeCell ref="J2:K2"/>
    <mergeCell ref="J3:K3"/>
    <mergeCell ref="J4:K4"/>
    <mergeCell ref="A6:K6"/>
  </mergeCells>
  <printOptions horizontalCentered="1"/>
  <pageMargins left="0.5118055555555556" right="0.5118055555555556" top="0.7875" bottom="0.19652777777777777" header="0.19652777777777777" footer="0.5118055555555556"/>
  <pageSetup fitToHeight="0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4" sqref="D4"/>
    </sheetView>
  </sheetViews>
  <sheetFormatPr defaultColWidth="9.00390625" defaultRowHeight="12.75"/>
  <cols>
    <col min="1" max="1" width="4.00390625" style="118" customWidth="1"/>
    <col min="2" max="2" width="8.125" style="118" customWidth="1"/>
    <col min="3" max="3" width="9.875" style="118" customWidth="1"/>
    <col min="4" max="4" width="41.625" style="118" customWidth="1"/>
    <col min="5" max="5" width="22.375" style="118" customWidth="1"/>
    <col min="6" max="6" width="11.375" style="118" customWidth="1"/>
    <col min="7" max="16384" width="9.125" style="118" customWidth="1"/>
  </cols>
  <sheetData>
    <row r="1" spans="4:5" ht="12.75">
      <c r="D1" s="276" t="s">
        <v>609</v>
      </c>
      <c r="E1" s="276"/>
    </row>
    <row r="2" spans="4:5" ht="12.75">
      <c r="D2" s="276" t="s">
        <v>610</v>
      </c>
      <c r="E2" s="276"/>
    </row>
    <row r="3" spans="4:5" ht="12.75">
      <c r="D3" s="276" t="s">
        <v>611</v>
      </c>
      <c r="E3" s="276"/>
    </row>
    <row r="4" spans="5:6" ht="12.75">
      <c r="E4" s="119"/>
      <c r="F4" s="119"/>
    </row>
    <row r="5" spans="1:5" ht="19.5" customHeight="1">
      <c r="A5" s="277" t="s">
        <v>612</v>
      </c>
      <c r="B5" s="277"/>
      <c r="C5" s="277"/>
      <c r="D5" s="277"/>
      <c r="E5" s="277"/>
    </row>
    <row r="6" spans="4:5" ht="19.5" customHeight="1">
      <c r="D6" s="190"/>
      <c r="E6" s="190"/>
    </row>
    <row r="7" ht="19.5" customHeight="1">
      <c r="E7" s="199" t="s">
        <v>613</v>
      </c>
    </row>
    <row r="8" spans="1:5" ht="19.5" customHeight="1">
      <c r="A8" s="122" t="s">
        <v>614</v>
      </c>
      <c r="B8" s="122" t="s">
        <v>615</v>
      </c>
      <c r="C8" s="122" t="s">
        <v>616</v>
      </c>
      <c r="D8" s="122" t="s">
        <v>617</v>
      </c>
      <c r="E8" s="122" t="s">
        <v>618</v>
      </c>
    </row>
    <row r="9" spans="1:5" ht="7.5" customHeight="1">
      <c r="A9" s="125">
        <v>1</v>
      </c>
      <c r="B9" s="125">
        <v>2</v>
      </c>
      <c r="C9" s="125">
        <v>3</v>
      </c>
      <c r="D9" s="125">
        <v>4</v>
      </c>
      <c r="E9" s="125">
        <v>5</v>
      </c>
    </row>
    <row r="10" spans="1:5" ht="30" customHeight="1">
      <c r="A10" s="200" t="s">
        <v>619</v>
      </c>
      <c r="B10" s="200">
        <v>921</v>
      </c>
      <c r="C10" s="200">
        <v>92109</v>
      </c>
      <c r="D10" s="200" t="s">
        <v>620</v>
      </c>
      <c r="E10" s="201">
        <v>128200</v>
      </c>
    </row>
    <row r="11" spans="1:5" ht="30" customHeight="1">
      <c r="A11" s="200" t="s">
        <v>621</v>
      </c>
      <c r="B11" s="200">
        <v>921</v>
      </c>
      <c r="C11" s="200">
        <v>92116</v>
      </c>
      <c r="D11" s="200" t="s">
        <v>622</v>
      </c>
      <c r="E11" s="201">
        <v>89655</v>
      </c>
    </row>
    <row r="12" spans="1:5" ht="30" customHeight="1">
      <c r="A12" s="289" t="s">
        <v>623</v>
      </c>
      <c r="B12" s="289"/>
      <c r="C12" s="289"/>
      <c r="D12" s="289"/>
      <c r="E12" s="138">
        <f>SUM(E10:E11)</f>
        <v>217855</v>
      </c>
    </row>
    <row r="15" ht="27.75" customHeight="1"/>
  </sheetData>
  <mergeCells count="5">
    <mergeCell ref="A12:D12"/>
    <mergeCell ref="D1:E1"/>
    <mergeCell ref="D2:E2"/>
    <mergeCell ref="D3:E3"/>
    <mergeCell ref="A5:E5"/>
  </mergeCells>
  <printOptions horizontalCentered="1"/>
  <pageMargins left="0.945138888888889" right="0.7083333333333334" top="1.0236111111111112" bottom="0.9840277777777778" header="0.5118055555555556" footer="0.5118055555555556"/>
  <pageSetup fitToHeight="0" horizontalDpi="300" verticalDpi="3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C3" sqref="C3"/>
    </sheetView>
  </sheetViews>
  <sheetFormatPr defaultColWidth="9.00390625" defaultRowHeight="12.75"/>
  <cols>
    <col min="1" max="1" width="4.625" style="4" customWidth="1"/>
    <col min="2" max="2" width="8.00390625" style="4" customWidth="1"/>
    <col min="3" max="3" width="11.00390625" style="4" customWidth="1"/>
    <col min="4" max="4" width="48.875" style="4" customWidth="1"/>
    <col min="5" max="5" width="15.00390625" style="4" customWidth="1"/>
    <col min="6" max="16384" width="9.00390625" style="4" customWidth="1"/>
  </cols>
  <sheetData>
    <row r="2" spans="4:6" ht="12.75">
      <c r="D2" s="186" t="s">
        <v>624</v>
      </c>
      <c r="E2" s="186"/>
      <c r="F2" s="186"/>
    </row>
    <row r="3" spans="4:6" ht="12.75">
      <c r="D3" s="186" t="s">
        <v>625</v>
      </c>
      <c r="E3" s="186"/>
      <c r="F3" s="186"/>
    </row>
    <row r="4" spans="4:6" ht="12.75">
      <c r="D4" s="186" t="s">
        <v>626</v>
      </c>
      <c r="E4" s="186"/>
      <c r="F4" s="186"/>
    </row>
    <row r="6" spans="1:5" ht="48.75" customHeight="1">
      <c r="A6" s="288" t="s">
        <v>627</v>
      </c>
      <c r="B6" s="288"/>
      <c r="C6" s="288"/>
      <c r="D6" s="288"/>
      <c r="E6" s="288"/>
    </row>
    <row r="7" spans="4:5" ht="19.5" customHeight="1">
      <c r="D7" s="190"/>
      <c r="E7" s="190"/>
    </row>
    <row r="8" spans="4:5" ht="19.5" customHeight="1">
      <c r="D8" s="118"/>
      <c r="E8" s="121" t="s">
        <v>628</v>
      </c>
    </row>
    <row r="9" spans="1:5" ht="19.5" customHeight="1">
      <c r="A9" s="202" t="s">
        <v>629</v>
      </c>
      <c r="B9" s="202" t="s">
        <v>630</v>
      </c>
      <c r="C9" s="202" t="s">
        <v>631</v>
      </c>
      <c r="D9" s="202" t="s">
        <v>632</v>
      </c>
      <c r="E9" s="202" t="s">
        <v>633</v>
      </c>
    </row>
    <row r="10" spans="1:5" s="204" customFormat="1" ht="10.5" customHeight="1">
      <c r="A10" s="203">
        <v>1</v>
      </c>
      <c r="B10" s="203">
        <v>2</v>
      </c>
      <c r="C10" s="203">
        <v>3</v>
      </c>
      <c r="D10" s="203">
        <v>4</v>
      </c>
      <c r="E10" s="203">
        <v>5</v>
      </c>
    </row>
    <row r="11" spans="1:5" s="208" customFormat="1" ht="27.75" customHeight="1">
      <c r="A11" s="205" t="s">
        <v>634</v>
      </c>
      <c r="B11" s="205">
        <v>851</v>
      </c>
      <c r="C11" s="205">
        <v>85154</v>
      </c>
      <c r="D11" s="206" t="s">
        <v>635</v>
      </c>
      <c r="E11" s="207">
        <v>30000</v>
      </c>
    </row>
    <row r="12" spans="1:5" ht="32.25" customHeight="1">
      <c r="A12" s="205" t="s">
        <v>636</v>
      </c>
      <c r="B12" s="205">
        <v>853</v>
      </c>
      <c r="C12" s="205">
        <v>85395</v>
      </c>
      <c r="D12" s="148" t="s">
        <v>637</v>
      </c>
      <c r="E12" s="207">
        <v>3000</v>
      </c>
    </row>
    <row r="13" spans="1:5" ht="32.25" customHeight="1">
      <c r="A13" s="205" t="s">
        <v>638</v>
      </c>
      <c r="B13" s="205">
        <v>900</v>
      </c>
      <c r="C13" s="205">
        <v>90095</v>
      </c>
      <c r="D13" s="148" t="s">
        <v>639</v>
      </c>
      <c r="E13" s="207">
        <v>2000</v>
      </c>
    </row>
    <row r="14" spans="1:5" ht="33.75" customHeight="1">
      <c r="A14" s="205" t="s">
        <v>640</v>
      </c>
      <c r="B14" s="205">
        <v>921</v>
      </c>
      <c r="C14" s="205">
        <v>92195</v>
      </c>
      <c r="D14" s="148" t="s">
        <v>641</v>
      </c>
      <c r="E14" s="207">
        <v>2500</v>
      </c>
    </row>
    <row r="15" spans="1:5" ht="36" customHeight="1">
      <c r="A15" s="205" t="s">
        <v>642</v>
      </c>
      <c r="B15" s="205">
        <v>926</v>
      </c>
      <c r="C15" s="205">
        <v>92695</v>
      </c>
      <c r="D15" s="148" t="s">
        <v>643</v>
      </c>
      <c r="E15" s="207">
        <v>15000</v>
      </c>
    </row>
    <row r="16" spans="1:5" ht="30" customHeight="1">
      <c r="A16" s="293" t="s">
        <v>644</v>
      </c>
      <c r="B16" s="293"/>
      <c r="C16" s="293"/>
      <c r="D16" s="293"/>
      <c r="E16" s="154">
        <f>SUM(E11:E15)</f>
        <v>52500</v>
      </c>
    </row>
  </sheetData>
  <mergeCells count="2">
    <mergeCell ref="A6:E6"/>
    <mergeCell ref="A16:D16"/>
  </mergeCells>
  <printOptions horizontalCentered="1"/>
  <pageMargins left="0.9798611111111112" right="0.39375" top="0.9" bottom="0.9840277777777778" header="0.5118055555555556" footer="0.5118055555555556"/>
  <pageSetup fitToHeight="0"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GCI Frombork</cp:lastModifiedBy>
  <cp:lastPrinted>2007-03-14T10:48:10Z</cp:lastPrinted>
  <dcterms:created xsi:type="dcterms:W3CDTF">1998-12-09T13:02:10Z</dcterms:created>
  <dcterms:modified xsi:type="dcterms:W3CDTF">2008-01-11T11:29:36Z</dcterms:modified>
  <cp:category/>
  <cp:version/>
  <cp:contentType/>
  <cp:contentStatus/>
  <cp:revision>1</cp:revision>
</cp:coreProperties>
</file>